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theme/themeOverride68.xml" ContentType="application/vnd.openxmlformats-officedocument.themeOverrid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39.xml" ContentType="application/vnd.openxmlformats-officedocument.themeOverride+xml"/>
  <Override PartName="/xl/theme/themeOverride57.xml" ContentType="application/vnd.openxmlformats-officedocument.themeOverride+xml"/>
  <Override PartName="/xl/theme/themeOverride17.xml" ContentType="application/vnd.openxmlformats-officedocument.themeOverride+xml"/>
  <Override PartName="/xl/theme/themeOverride28.xml" ContentType="application/vnd.openxmlformats-officedocument.themeOverride+xml"/>
  <Override PartName="/xl/theme/themeOverride46.xml" ContentType="application/vnd.openxmlformats-officedocument.themeOverride+xml"/>
  <Override PartName="/xl/theme/themeOverride64.xml" ContentType="application/vnd.openxmlformats-officedocument.themeOverride+xml"/>
  <Override PartName="/xl/charts/chart78.xml" ContentType="application/vnd.openxmlformats-officedocument.drawingml.chart+xml"/>
  <Default Extension="xml" ContentType="application/xml"/>
  <Override PartName="/xl/theme/themeOverride24.xml" ContentType="application/vnd.openxmlformats-officedocument.themeOverride+xml"/>
  <Override PartName="/xl/theme/themeOverride35.xml" ContentType="application/vnd.openxmlformats-officedocument.themeOverride+xml"/>
  <Override PartName="/xl/charts/chart49.xml" ContentType="application/vnd.openxmlformats-officedocument.drawingml.chart+xml"/>
  <Override PartName="/xl/theme/themeOverride53.xml" ContentType="application/vnd.openxmlformats-officedocument.themeOverride+xml"/>
  <Override PartName="/xl/charts/chart67.xml" ContentType="application/vnd.openxmlformats-officedocument.drawingml.chart+xml"/>
  <Override PartName="/xl/theme/themeOverride71.xml" ContentType="application/vnd.openxmlformats-officedocument.themeOverrid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theme/themeOverride42.xml" ContentType="application/vnd.openxmlformats-officedocument.themeOverride+xml"/>
  <Override PartName="/xl/charts/chart56.xml" ContentType="application/vnd.openxmlformats-officedocument.drawingml.chart+xml"/>
  <Override PartName="/xl/theme/themeOverride60.xml" ContentType="application/vnd.openxmlformats-officedocument.themeOverride+xml"/>
  <Override PartName="/xl/charts/chart74.xml" ContentType="application/vnd.openxmlformats-officedocument.drawingml.char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63.xml" ContentType="application/vnd.openxmlformats-officedocument.drawingml.chart+xml"/>
  <Override PartName="/xl/charts/chart81.xml" ContentType="application/vnd.openxmlformats-officedocument.drawingml.chart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23.xml" ContentType="application/vnd.openxmlformats-officedocument.drawingml.chart+xml"/>
  <Override PartName="/xl/charts/chart52.xml" ContentType="application/vnd.openxmlformats-officedocument.drawingml.chart+xml"/>
  <Override PartName="/xl/charts/chart70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theme/themeOverride5.xml" ContentType="application/vnd.openxmlformats-officedocument.themeOverride+xml"/>
  <Override PartName="/xl/theme/themeOverride69.xml" ContentType="application/vnd.openxmlformats-officedocument.themeOverride+xml"/>
  <Default Extension="bin" ContentType="application/vnd.openxmlformats-officedocument.spreadsheetml.printerSettings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47.xml" ContentType="application/vnd.openxmlformats-officedocument.themeOverride+xml"/>
  <Override PartName="/xl/theme/themeOverride58.xml" ContentType="application/vnd.openxmlformats-officedocument.themeOverride+xml"/>
  <Override PartName="/xl/theme/themeOverride1.xml" ContentType="application/vnd.openxmlformats-officedocument.themeOverride+xml"/>
  <Override PartName="/xl/theme/themeOverride18.xml" ContentType="application/vnd.openxmlformats-officedocument.themeOverride+xml"/>
  <Override PartName="/xl/theme/themeOverride36.xml" ContentType="application/vnd.openxmlformats-officedocument.themeOverride+xml"/>
  <Override PartName="/xl/theme/themeOverride65.xml" ContentType="application/vnd.openxmlformats-officedocument.themeOverride+xml"/>
  <Override PartName="/xl/charts/chart79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25.xml" ContentType="application/vnd.openxmlformats-officedocument.themeOverride+xml"/>
  <Override PartName="/xl/charts/chart39.xml" ContentType="application/vnd.openxmlformats-officedocument.drawingml.chart+xml"/>
  <Override PartName="/xl/theme/themeOverride43.xml" ContentType="application/vnd.openxmlformats-officedocument.themeOverride+xml"/>
  <Override PartName="/xl/theme/themeOverride54.xml" ContentType="application/vnd.openxmlformats-officedocument.themeOverride+xml"/>
  <Override PartName="/xl/charts/chart57.xml" ContentType="application/vnd.openxmlformats-officedocument.drawingml.chart+xml"/>
  <Override PartName="/xl/charts/chart68.xml" ContentType="application/vnd.openxmlformats-officedocument.drawingml.chart+xml"/>
  <Override PartName="/xl/theme/themeOverride72.xml" ContentType="application/vnd.openxmlformats-officedocument.themeOverride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theme/themeOverride14.xml" ContentType="application/vnd.openxmlformats-officedocument.themeOverride+xml"/>
  <Override PartName="/xl/charts/chart28.xml" ContentType="application/vnd.openxmlformats-officedocument.drawingml.chart+xml"/>
  <Override PartName="/xl/theme/themeOverride32.xml" ContentType="application/vnd.openxmlformats-officedocument.themeOverride+xml"/>
  <Override PartName="/xl/charts/chart46.xml" ContentType="application/vnd.openxmlformats-officedocument.drawingml.chart+xml"/>
  <Override PartName="/xl/theme/themeOverride61.xml" ContentType="application/vnd.openxmlformats-officedocument.themeOverride+xml"/>
  <Override PartName="/xl/charts/chart75.xml" ContentType="application/vnd.openxmlformats-officedocument.drawingml.chart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35.xml" ContentType="application/vnd.openxmlformats-officedocument.drawingml.chart+xml"/>
  <Override PartName="/xl/theme/themeOverride50.xml" ContentType="application/vnd.openxmlformats-officedocument.themeOverride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calcChain.xml" ContentType="application/vnd.openxmlformats-officedocument.spreadsheetml.calcChain+xml"/>
  <Override PartName="/xl/theme/themeOverride8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charts/chart71.xml" ContentType="application/vnd.openxmlformats-officedocument.drawingml.chart+xml"/>
  <Override PartName="/xl/charts/chart80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Override59.xml" ContentType="application/vnd.openxmlformats-officedocument.themeOverride+xml"/>
  <Override PartName="/xl/theme/theme1.xml" ContentType="application/vnd.openxmlformats-officedocument.theme+xml"/>
  <Override PartName="/xl/theme/themeOverride2.xml" ContentType="application/vnd.openxmlformats-officedocument.themeOverride+xml"/>
  <Override PartName="/xl/theme/themeOverride19.xml" ContentType="application/vnd.openxmlformats-officedocument.themeOverride+xml"/>
  <Override PartName="/xl/theme/themeOverride48.xml" ContentType="application/vnd.openxmlformats-officedocument.themeOverride+xml"/>
  <Override PartName="/xl/theme/themeOverride66.xml" ContentType="application/vnd.openxmlformats-officedocument.themeOverride+xml"/>
  <Override PartName="/xl/charts/chart2.xml" ContentType="application/vnd.openxmlformats-officedocument.drawingml.chart+xml"/>
  <Override PartName="/xl/theme/themeOverride37.xml" ContentType="application/vnd.openxmlformats-officedocument.themeOverride+xml"/>
  <Override PartName="/xl/theme/themeOverride55.xml" ContentType="application/vnd.openxmlformats-officedocument.themeOverride+xml"/>
  <Override PartName="/xl/charts/chart69.xml" ContentType="application/vnd.openxmlformats-officedocument.drawingml.chart+xml"/>
  <Default Extension="rels" ContentType="application/vnd.openxmlformats-package.relationships+xml"/>
  <Override PartName="/xl/worksheets/sheet5.xml" ContentType="application/vnd.openxmlformats-officedocument.spreadsheetml.worksheet+xml"/>
  <Override PartName="/xl/theme/themeOverride15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theme/themeOverride44.xml" ContentType="application/vnd.openxmlformats-officedocument.themeOverride+xml"/>
  <Override PartName="/xl/charts/chart58.xml" ContentType="application/vnd.openxmlformats-officedocument.drawingml.chart+xml"/>
  <Override PartName="/xl/theme/themeOverride62.xml" ContentType="application/vnd.openxmlformats-officedocument.themeOverride+xml"/>
  <Override PartName="/xl/theme/themeOverride73.xml" ContentType="application/vnd.openxmlformats-officedocument.themeOverride+xml"/>
  <Override PartName="/xl/charts/chart76.xml" ContentType="application/vnd.openxmlformats-officedocument.drawingml.chart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theme/themeOverride51.xml" ContentType="application/vnd.openxmlformats-officedocument.themeOverride+xml"/>
  <Override PartName="/xl/charts/chart65.xml" ContentType="application/vnd.openxmlformats-officedocument.drawingml.chart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25.xml" ContentType="application/vnd.openxmlformats-officedocument.drawingml.chart+xml"/>
  <Override PartName="/xl/theme/themeOverride40.xml" ContentType="application/vnd.openxmlformats-officedocument.themeOverride+xml"/>
  <Override PartName="/xl/charts/chart54.xml" ContentType="application/vnd.openxmlformats-officedocument.drawingml.chart+xml"/>
  <Override PartName="/xl/charts/chart72.xml" ContentType="application/vnd.openxmlformats-officedocument.drawingml.char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61.xml" ContentType="application/vnd.openxmlformats-officedocument.drawingml.chart+xml"/>
  <Override PartName="/xl/theme/themeOverride7.xml" ContentType="application/vnd.openxmlformats-officedocument.themeOverride+xml"/>
  <Override PartName="/xl/charts/chart21.xml" ContentType="application/vnd.openxmlformats-officedocument.drawingml.chart+xml"/>
  <Override PartName="/xl/charts/chart50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3.xml" ContentType="application/vnd.openxmlformats-officedocument.themeOverride+xml"/>
  <Override PartName="/xl/theme/themeOverride38.xml" ContentType="application/vnd.openxmlformats-officedocument.themeOverride+xml"/>
  <Override PartName="/xl/theme/themeOverride49.xml" ContentType="application/vnd.openxmlformats-officedocument.themeOverride+xml"/>
  <Override PartName="/xl/theme/themeOverride67.xml" ContentType="application/vnd.openxmlformats-officedocument.themeOverride+xml"/>
  <Override PartName="/xl/charts/chart3.xml" ContentType="application/vnd.openxmlformats-officedocument.drawingml.chart+xml"/>
  <Override PartName="/xl/theme/themeOverride27.xml" ContentType="application/vnd.openxmlformats-officedocument.themeOverride+xml"/>
  <Override PartName="/xl/theme/themeOverride45.xml" ContentType="application/vnd.openxmlformats-officedocument.themeOverride+xml"/>
  <Override PartName="/xl/theme/themeOverride56.xml" ContentType="application/vnd.openxmlformats-officedocument.themeOverride+xml"/>
  <Override PartName="/xl/charts/chart59.xml" ContentType="application/vnd.openxmlformats-officedocument.drawingml.chart+xml"/>
  <Override PartName="/xl/theme/themeOverride74.xml" ContentType="application/vnd.openxmlformats-officedocument.themeOverride+xml"/>
  <Override PartName="/xl/theme/themeOverride16.xml" ContentType="application/vnd.openxmlformats-officedocument.themeOverride+xml"/>
  <Override PartName="/xl/theme/themeOverride34.xml" ContentType="application/vnd.openxmlformats-officedocument.themeOverride+xml"/>
  <Override PartName="/xl/charts/chart48.xml" ContentType="application/vnd.openxmlformats-officedocument.drawingml.chart+xml"/>
  <Override PartName="/xl/theme/themeOverride63.xml" ContentType="application/vnd.openxmlformats-officedocument.themeOverride+xml"/>
  <Override PartName="/xl/charts/chart77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37.xml" ContentType="application/vnd.openxmlformats-officedocument.drawingml.chart+xml"/>
  <Override PartName="/xl/theme/themeOverride41.xml" ContentType="application/vnd.openxmlformats-officedocument.themeOverride+xml"/>
  <Override PartName="/xl/theme/themeOverride52.xml" ContentType="application/vnd.openxmlformats-officedocument.themeOverride+xml"/>
  <Override PartName="/xl/charts/chart55.xml" ContentType="application/vnd.openxmlformats-officedocument.drawingml.chart+xml"/>
  <Override PartName="/xl/charts/chart66.xml" ContentType="application/vnd.openxmlformats-officedocument.drawingml.chart+xml"/>
  <Override PartName="/xl/theme/themeOverride70.xml" ContentType="application/vnd.openxmlformats-officedocument.themeOverride+xml"/>
  <Override PartName="/xl/theme/themeOverride12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44.xml" ContentType="application/vnd.openxmlformats-officedocument.drawingml.chart+xml"/>
  <Override PartName="/xl/charts/chart7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730" windowHeight="11760" activeTab="3"/>
  </bookViews>
  <sheets>
    <sheet name="Navigation" sheetId="3" r:id="rId1"/>
    <sheet name="Strains" sheetId="2" r:id="rId2"/>
    <sheet name="980011" sheetId="1" r:id="rId3"/>
    <sheet name="Work" sheetId="4" r:id="rId4"/>
    <sheet name="Stresses" sheetId="5" r:id="rId5"/>
  </sheets>
  <externalReferences>
    <externalReference r:id="rId6"/>
    <externalReference r:id="rId7"/>
  </externalReferences>
  <definedNames>
    <definedName name="E">Stresses!$M$1</definedName>
    <definedName name="G">Stresses!$Q$1</definedName>
    <definedName name="nu">Stresses!$M$2</definedName>
  </definedNames>
  <calcPr calcId="125725"/>
</workbook>
</file>

<file path=xl/calcChain.xml><?xml version="1.0" encoding="utf-8"?>
<calcChain xmlns="http://schemas.openxmlformats.org/spreadsheetml/2006/main">
  <c r="Q2" i="5"/>
  <c r="Q1"/>
  <c r="R3" s="1"/>
  <c r="W48"/>
  <c r="W59"/>
  <c r="W68"/>
  <c r="U48"/>
  <c r="U59"/>
  <c r="U68"/>
  <c r="O49"/>
  <c r="O50"/>
  <c r="O51"/>
  <c r="O52"/>
  <c r="O53"/>
  <c r="O54"/>
  <c r="O55"/>
  <c r="O56"/>
  <c r="O57"/>
  <c r="O58"/>
  <c r="O60"/>
  <c r="O61"/>
  <c r="O62"/>
  <c r="O63"/>
  <c r="O64"/>
  <c r="O65"/>
  <c r="O66"/>
  <c r="O67"/>
  <c r="O69"/>
  <c r="O70"/>
  <c r="O71"/>
  <c r="O72"/>
  <c r="O73"/>
  <c r="O74"/>
  <c r="O75"/>
  <c r="O76"/>
  <c r="O7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7"/>
  <c r="P70"/>
  <c r="P71"/>
  <c r="P72"/>
  <c r="P73"/>
  <c r="P74"/>
  <c r="P75"/>
  <c r="P76"/>
  <c r="P77"/>
  <c r="P69"/>
  <c r="P61"/>
  <c r="P62"/>
  <c r="P63"/>
  <c r="P64"/>
  <c r="P65"/>
  <c r="P66"/>
  <c r="P67"/>
  <c r="P60"/>
  <c r="P50"/>
  <c r="P51"/>
  <c r="P52"/>
  <c r="P53"/>
  <c r="P54"/>
  <c r="P55"/>
  <c r="P56"/>
  <c r="P57"/>
  <c r="P58"/>
  <c r="P49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7"/>
  <c r="N49"/>
  <c r="R49" s="1"/>
  <c r="S49" s="1"/>
  <c r="Q49"/>
  <c r="N50"/>
  <c r="R50" s="1"/>
  <c r="S50" s="1"/>
  <c r="Q50"/>
  <c r="N51"/>
  <c r="T51" s="1"/>
  <c r="U51" s="1"/>
  <c r="Q51"/>
  <c r="N52"/>
  <c r="T52" s="1"/>
  <c r="U52" s="1"/>
  <c r="Q52"/>
  <c r="N53"/>
  <c r="R53" s="1"/>
  <c r="S53" s="1"/>
  <c r="Q53"/>
  <c r="N54"/>
  <c r="R54" s="1"/>
  <c r="S54" s="1"/>
  <c r="Q54"/>
  <c r="N55"/>
  <c r="T55" s="1"/>
  <c r="U55" s="1"/>
  <c r="Q55"/>
  <c r="N56"/>
  <c r="T56" s="1"/>
  <c r="U56" s="1"/>
  <c r="Q56"/>
  <c r="N57"/>
  <c r="R57" s="1"/>
  <c r="S57" s="1"/>
  <c r="Q57"/>
  <c r="N58"/>
  <c r="R58" s="1"/>
  <c r="S58" s="1"/>
  <c r="Q58"/>
  <c r="N60"/>
  <c r="T60" s="1"/>
  <c r="U60" s="1"/>
  <c r="Q60"/>
  <c r="N61"/>
  <c r="R61" s="1"/>
  <c r="S61" s="1"/>
  <c r="Q61"/>
  <c r="N62"/>
  <c r="R62" s="1"/>
  <c r="S62" s="1"/>
  <c r="Q62"/>
  <c r="N63"/>
  <c r="R63" s="1"/>
  <c r="S63" s="1"/>
  <c r="Q63"/>
  <c r="N64"/>
  <c r="T64" s="1"/>
  <c r="U64" s="1"/>
  <c r="Q64"/>
  <c r="N65"/>
  <c r="R65" s="1"/>
  <c r="S65" s="1"/>
  <c r="Q65"/>
  <c r="N66"/>
  <c r="R66" s="1"/>
  <c r="S66" s="1"/>
  <c r="Q66"/>
  <c r="N67"/>
  <c r="T67" s="1"/>
  <c r="U67" s="1"/>
  <c r="Q67"/>
  <c r="N69"/>
  <c r="R69" s="1"/>
  <c r="S69" s="1"/>
  <c r="Q69"/>
  <c r="N70"/>
  <c r="R70" s="1"/>
  <c r="S70" s="1"/>
  <c r="Q70"/>
  <c r="N71"/>
  <c r="T71" s="1"/>
  <c r="U71" s="1"/>
  <c r="Q71"/>
  <c r="N72"/>
  <c r="T72" s="1"/>
  <c r="U72" s="1"/>
  <c r="Q72"/>
  <c r="N73"/>
  <c r="R73" s="1"/>
  <c r="S73" s="1"/>
  <c r="Q73"/>
  <c r="N74"/>
  <c r="R74" s="1"/>
  <c r="S74" s="1"/>
  <c r="Q74"/>
  <c r="N75"/>
  <c r="T75" s="1"/>
  <c r="U75" s="1"/>
  <c r="Q75"/>
  <c r="N76"/>
  <c r="R76" s="1"/>
  <c r="S76" s="1"/>
  <c r="Q76"/>
  <c r="N77"/>
  <c r="R77" s="1"/>
  <c r="S77" s="1"/>
  <c r="Q77"/>
  <c r="V77"/>
  <c r="W77" s="1"/>
  <c r="V71" l="1"/>
  <c r="W71" s="1"/>
  <c r="V63"/>
  <c r="W63" s="1"/>
  <c r="V62"/>
  <c r="W62" s="1"/>
  <c r="T76"/>
  <c r="U76" s="1"/>
  <c r="V64"/>
  <c r="W64" s="1"/>
  <c r="T63"/>
  <c r="U63" s="1"/>
  <c r="R55"/>
  <c r="S55" s="1"/>
  <c r="V76"/>
  <c r="W76" s="1"/>
  <c r="V75"/>
  <c r="W75" s="1"/>
  <c r="R71"/>
  <c r="S71" s="1"/>
  <c r="V55"/>
  <c r="W55" s="1"/>
  <c r="T54"/>
  <c r="U54" s="1"/>
  <c r="R51"/>
  <c r="S51" s="1"/>
  <c r="V72"/>
  <c r="W72" s="1"/>
  <c r="V67"/>
  <c r="W67" s="1"/>
  <c r="T62"/>
  <c r="U62" s="1"/>
  <c r="V51"/>
  <c r="W51" s="1"/>
  <c r="T50"/>
  <c r="U50" s="1"/>
  <c r="V56"/>
  <c r="W56" s="1"/>
  <c r="V54"/>
  <c r="W54" s="1"/>
  <c r="R52"/>
  <c r="S52" s="1"/>
  <c r="V50"/>
  <c r="W50" s="1"/>
  <c r="V52"/>
  <c r="W52" s="1"/>
  <c r="T74"/>
  <c r="U74" s="1"/>
  <c r="R72"/>
  <c r="S72" s="1"/>
  <c r="T70"/>
  <c r="U70" s="1"/>
  <c r="R67"/>
  <c r="S67" s="1"/>
  <c r="T66"/>
  <c r="U66" s="1"/>
  <c r="R64"/>
  <c r="S64" s="1"/>
  <c r="R60"/>
  <c r="S60" s="1"/>
  <c r="T58"/>
  <c r="U58" s="1"/>
  <c r="R56"/>
  <c r="S56" s="1"/>
  <c r="V53"/>
  <c r="W53" s="1"/>
  <c r="V60"/>
  <c r="W60" s="1"/>
  <c r="R75"/>
  <c r="S75" s="1"/>
  <c r="V74"/>
  <c r="W74" s="1"/>
  <c r="V73"/>
  <c r="W73" s="1"/>
  <c r="V69"/>
  <c r="W69" s="1"/>
  <c r="V66"/>
  <c r="W66" s="1"/>
  <c r="V65"/>
  <c r="W65" s="1"/>
  <c r="V58"/>
  <c r="W58" s="1"/>
  <c r="V57"/>
  <c r="W57" s="1"/>
  <c r="V49"/>
  <c r="W49" s="1"/>
  <c r="V70"/>
  <c r="W70" s="1"/>
  <c r="T77"/>
  <c r="U77" s="1"/>
  <c r="T73"/>
  <c r="U73" s="1"/>
  <c r="T69"/>
  <c r="U69" s="1"/>
  <c r="T65"/>
  <c r="U65" s="1"/>
  <c r="T61"/>
  <c r="U61" s="1"/>
  <c r="T57"/>
  <c r="U57" s="1"/>
  <c r="T53"/>
  <c r="U53" s="1"/>
  <c r="T49"/>
  <c r="U49" s="1"/>
  <c r="V61"/>
  <c r="W61" s="1"/>
  <c r="Q8" l="1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7"/>
  <c r="N8" l="1"/>
  <c r="T8" s="1"/>
  <c r="U8" s="1"/>
  <c r="N9"/>
  <c r="T9" s="1"/>
  <c r="U9" s="1"/>
  <c r="N10"/>
  <c r="V10" s="1"/>
  <c r="W10" s="1"/>
  <c r="N11"/>
  <c r="R11" s="1"/>
  <c r="S11" s="1"/>
  <c r="N12"/>
  <c r="T12" s="1"/>
  <c r="U12" s="1"/>
  <c r="N13"/>
  <c r="R13" s="1"/>
  <c r="S13" s="1"/>
  <c r="N14"/>
  <c r="T14" s="1"/>
  <c r="U14" s="1"/>
  <c r="N15"/>
  <c r="R15" s="1"/>
  <c r="S15" s="1"/>
  <c r="N16"/>
  <c r="T16" s="1"/>
  <c r="U16" s="1"/>
  <c r="N17"/>
  <c r="T17" s="1"/>
  <c r="U17" s="1"/>
  <c r="N18"/>
  <c r="T18" s="1"/>
  <c r="U18" s="1"/>
  <c r="N19"/>
  <c r="R19" s="1"/>
  <c r="S19" s="1"/>
  <c r="N20"/>
  <c r="R20" s="1"/>
  <c r="S20" s="1"/>
  <c r="N21"/>
  <c r="R21" s="1"/>
  <c r="S21" s="1"/>
  <c r="N22"/>
  <c r="V22" s="1"/>
  <c r="W22" s="1"/>
  <c r="N23"/>
  <c r="R23" s="1"/>
  <c r="S23" s="1"/>
  <c r="N24"/>
  <c r="R24" s="1"/>
  <c r="S24" s="1"/>
  <c r="N25"/>
  <c r="V25" s="1"/>
  <c r="W25" s="1"/>
  <c r="N26"/>
  <c r="T26" s="1"/>
  <c r="U26" s="1"/>
  <c r="N27"/>
  <c r="R27" s="1"/>
  <c r="S27" s="1"/>
  <c r="N28"/>
  <c r="V28" s="1"/>
  <c r="W28" s="1"/>
  <c r="N29"/>
  <c r="V29" s="1"/>
  <c r="W29" s="1"/>
  <c r="N30"/>
  <c r="V30" s="1"/>
  <c r="W30" s="1"/>
  <c r="N31"/>
  <c r="R31" s="1"/>
  <c r="S31" s="1"/>
  <c r="N32"/>
  <c r="T32" s="1"/>
  <c r="U32" s="1"/>
  <c r="N33"/>
  <c r="T33" s="1"/>
  <c r="U33" s="1"/>
  <c r="N34"/>
  <c r="T34" s="1"/>
  <c r="U34" s="1"/>
  <c r="N35"/>
  <c r="R35" s="1"/>
  <c r="S35" s="1"/>
  <c r="N36"/>
  <c r="R36" s="1"/>
  <c r="S36" s="1"/>
  <c r="N37"/>
  <c r="R37" s="1"/>
  <c r="S37" s="1"/>
  <c r="N38"/>
  <c r="T38" s="1"/>
  <c r="U38" s="1"/>
  <c r="N39"/>
  <c r="R39" s="1"/>
  <c r="S39" s="1"/>
  <c r="N40"/>
  <c r="R40" s="1"/>
  <c r="S40" s="1"/>
  <c r="N41"/>
  <c r="V41" s="1"/>
  <c r="W41" s="1"/>
  <c r="N42"/>
  <c r="V42" s="1"/>
  <c r="W42" s="1"/>
  <c r="N43"/>
  <c r="R43" s="1"/>
  <c r="S43" s="1"/>
  <c r="N44"/>
  <c r="T44" s="1"/>
  <c r="U44" s="1"/>
  <c r="N45"/>
  <c r="V45" s="1"/>
  <c r="W45" s="1"/>
  <c r="N46"/>
  <c r="T46" s="1"/>
  <c r="U46" s="1"/>
  <c r="N47"/>
  <c r="R47" s="1"/>
  <c r="S47" s="1"/>
  <c r="R8"/>
  <c r="S8" s="1"/>
  <c r="R17"/>
  <c r="S17" s="1"/>
  <c r="R32"/>
  <c r="S32" s="1"/>
  <c r="T40"/>
  <c r="U40" s="1"/>
  <c r="N7"/>
  <c r="R7" s="1"/>
  <c r="S7" l="1"/>
  <c r="S3"/>
  <c r="V33"/>
  <c r="W33" s="1"/>
  <c r="V40"/>
  <c r="W40" s="1"/>
  <c r="R41"/>
  <c r="S41" s="1"/>
  <c r="T36"/>
  <c r="U36" s="1"/>
  <c r="R28"/>
  <c r="S28" s="1"/>
  <c r="T37"/>
  <c r="U37" s="1"/>
  <c r="T28"/>
  <c r="U28" s="1"/>
  <c r="R30"/>
  <c r="S30" s="1"/>
  <c r="R16"/>
  <c r="S16" s="1"/>
  <c r="R44"/>
  <c r="S44" s="1"/>
  <c r="V36"/>
  <c r="W36" s="1"/>
  <c r="T31"/>
  <c r="U31" s="1"/>
  <c r="T24"/>
  <c r="U24" s="1"/>
  <c r="V11"/>
  <c r="W11" s="1"/>
  <c r="V43"/>
  <c r="W43" s="1"/>
  <c r="T15"/>
  <c r="U15" s="1"/>
  <c r="V24"/>
  <c r="W24" s="1"/>
  <c r="R25"/>
  <c r="S25" s="1"/>
  <c r="V20"/>
  <c r="W20" s="1"/>
  <c r="R12"/>
  <c r="S12" s="1"/>
  <c r="T21"/>
  <c r="U21" s="1"/>
  <c r="V19"/>
  <c r="W19" s="1"/>
  <c r="V44"/>
  <c r="W44" s="1"/>
  <c r="T43"/>
  <c r="U43" s="1"/>
  <c r="V32"/>
  <c r="W32" s="1"/>
  <c r="V27"/>
  <c r="W27" s="1"/>
  <c r="T20"/>
  <c r="U20" s="1"/>
  <c r="V16"/>
  <c r="W16" s="1"/>
  <c r="V12"/>
  <c r="W12" s="1"/>
  <c r="V8"/>
  <c r="W8" s="1"/>
  <c r="T35"/>
  <c r="U35" s="1"/>
  <c r="V35"/>
  <c r="W35" s="1"/>
  <c r="T23"/>
  <c r="U23" s="1"/>
  <c r="R46"/>
  <c r="S46" s="1"/>
  <c r="T47"/>
  <c r="U47" s="1"/>
  <c r="T39"/>
  <c r="U39" s="1"/>
  <c r="V31"/>
  <c r="W31" s="1"/>
  <c r="V23"/>
  <c r="W23" s="1"/>
  <c r="R18"/>
  <c r="S18" s="1"/>
  <c r="V47"/>
  <c r="W47" s="1"/>
  <c r="V39"/>
  <c r="W39" s="1"/>
  <c r="R34"/>
  <c r="S34" s="1"/>
  <c r="T27"/>
  <c r="U27" s="1"/>
  <c r="T19"/>
  <c r="U19" s="1"/>
  <c r="R45"/>
  <c r="S45" s="1"/>
  <c r="T41"/>
  <c r="U41" s="1"/>
  <c r="V37"/>
  <c r="W37" s="1"/>
  <c r="R29"/>
  <c r="S29" s="1"/>
  <c r="T25"/>
  <c r="U25" s="1"/>
  <c r="V21"/>
  <c r="W21" s="1"/>
  <c r="R38"/>
  <c r="S38" s="1"/>
  <c r="T29"/>
  <c r="U29" s="1"/>
  <c r="R22"/>
  <c r="S22" s="1"/>
  <c r="V9"/>
  <c r="W9" s="1"/>
  <c r="T45"/>
  <c r="U45" s="1"/>
  <c r="R33"/>
  <c r="S33" s="1"/>
  <c r="R42"/>
  <c r="S42" s="1"/>
  <c r="R26"/>
  <c r="S26" s="1"/>
  <c r="T13"/>
  <c r="U13" s="1"/>
  <c r="T11"/>
  <c r="U11" s="1"/>
  <c r="V15"/>
  <c r="W15" s="1"/>
  <c r="R10"/>
  <c r="S10" s="1"/>
  <c r="V17"/>
  <c r="W17" s="1"/>
  <c r="R14"/>
  <c r="S14" s="1"/>
  <c r="R9"/>
  <c r="S9" s="1"/>
  <c r="V7"/>
  <c r="W7" s="1"/>
  <c r="V13"/>
  <c r="W13" s="1"/>
  <c r="T7"/>
  <c r="U7" s="1"/>
  <c r="T42"/>
  <c r="U42" s="1"/>
  <c r="T30"/>
  <c r="U30" s="1"/>
  <c r="T22"/>
  <c r="U22" s="1"/>
  <c r="T10"/>
  <c r="U10" s="1"/>
  <c r="V46"/>
  <c r="W46" s="1"/>
  <c r="V38"/>
  <c r="W38" s="1"/>
  <c r="V34"/>
  <c r="W34" s="1"/>
  <c r="V26"/>
  <c r="W26" s="1"/>
  <c r="V18"/>
  <c r="W18" s="1"/>
  <c r="V14"/>
  <c r="W14" s="1"/>
  <c r="AP84" i="4" l="1"/>
  <c r="A84"/>
  <c r="B84"/>
  <c r="C84"/>
  <c r="D84"/>
  <c r="E84"/>
  <c r="F84"/>
  <c r="G84"/>
  <c r="H84"/>
  <c r="I84"/>
  <c r="J84"/>
  <c r="AI84" s="1"/>
  <c r="K84"/>
  <c r="L84"/>
  <c r="M84"/>
  <c r="N84"/>
  <c r="O84"/>
  <c r="P84"/>
  <c r="Q84"/>
  <c r="R84"/>
  <c r="S84"/>
  <c r="T84"/>
  <c r="U84"/>
  <c r="V84"/>
  <c r="AJ84" s="1"/>
  <c r="W84"/>
  <c r="AK84" s="1"/>
  <c r="X84"/>
  <c r="AL84" s="1"/>
  <c r="Y84"/>
  <c r="AM84" s="1"/>
  <c r="Z84"/>
  <c r="AA84"/>
  <c r="AB84"/>
  <c r="AC84"/>
  <c r="AD84"/>
  <c r="M75" i="2"/>
  <c r="I75"/>
  <c r="M74"/>
  <c r="M83" i="4" s="1"/>
  <c r="I74" i="2"/>
  <c r="M73"/>
  <c r="I73"/>
  <c r="M72"/>
  <c r="M23" i="4" s="1"/>
  <c r="I72" i="2"/>
  <c r="M71"/>
  <c r="I71"/>
  <c r="M70"/>
  <c r="M27" i="4" s="1"/>
  <c r="I70" i="2"/>
  <c r="M69"/>
  <c r="I69"/>
  <c r="M68"/>
  <c r="I68"/>
  <c r="M67"/>
  <c r="I67"/>
  <c r="M66"/>
  <c r="I66"/>
  <c r="M65"/>
  <c r="I65"/>
  <c r="M64"/>
  <c r="I64"/>
  <c r="M63"/>
  <c r="I63"/>
  <c r="M62"/>
  <c r="I62"/>
  <c r="M61"/>
  <c r="I61"/>
  <c r="M60"/>
  <c r="I60"/>
  <c r="M59"/>
  <c r="I59"/>
  <c r="M58"/>
  <c r="I58"/>
  <c r="M57"/>
  <c r="I57"/>
  <c r="M56"/>
  <c r="I56"/>
  <c r="M55"/>
  <c r="I55"/>
  <c r="M54"/>
  <c r="I54"/>
  <c r="M53"/>
  <c r="I53"/>
  <c r="M52"/>
  <c r="I52"/>
  <c r="M51"/>
  <c r="I51"/>
  <c r="M50"/>
  <c r="I50"/>
  <c r="M49"/>
  <c r="I49"/>
  <c r="M48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AP83" i="4"/>
  <c r="A83"/>
  <c r="B83"/>
  <c r="C83"/>
  <c r="D83"/>
  <c r="E83"/>
  <c r="F83"/>
  <c r="G83"/>
  <c r="H83"/>
  <c r="I83"/>
  <c r="J83"/>
  <c r="AI83" s="1"/>
  <c r="K83"/>
  <c r="L83"/>
  <c r="N83"/>
  <c r="O83"/>
  <c r="P83"/>
  <c r="Q83"/>
  <c r="R83"/>
  <c r="S83"/>
  <c r="T83"/>
  <c r="U83"/>
  <c r="V83"/>
  <c r="AJ83" s="1"/>
  <c r="W83"/>
  <c r="AK83" s="1"/>
  <c r="X83"/>
  <c r="AL83" s="1"/>
  <c r="Y83"/>
  <c r="AM83" s="1"/>
  <c r="Z83"/>
  <c r="AA83"/>
  <c r="AB83"/>
  <c r="AC83"/>
  <c r="AD83"/>
  <c r="AP23"/>
  <c r="AP24"/>
  <c r="AP25"/>
  <c r="AP26"/>
  <c r="AP27"/>
  <c r="AP79"/>
  <c r="A27"/>
  <c r="B27"/>
  <c r="C27"/>
  <c r="D27"/>
  <c r="E27"/>
  <c r="F27"/>
  <c r="G27"/>
  <c r="H27"/>
  <c r="I27"/>
  <c r="J27"/>
  <c r="AI27" s="1"/>
  <c r="K27"/>
  <c r="L27"/>
  <c r="N27"/>
  <c r="O27"/>
  <c r="P27"/>
  <c r="Q27"/>
  <c r="R27"/>
  <c r="S27"/>
  <c r="T27"/>
  <c r="U27"/>
  <c r="V27"/>
  <c r="AJ27" s="1"/>
  <c r="AN27" s="1"/>
  <c r="AO27" s="1"/>
  <c r="W27"/>
  <c r="AK27" s="1"/>
  <c r="X27"/>
  <c r="AL27" s="1"/>
  <c r="Y27"/>
  <c r="AM27" s="1"/>
  <c r="Z27"/>
  <c r="AA27"/>
  <c r="AB27"/>
  <c r="AC27"/>
  <c r="AD27"/>
  <c r="A25"/>
  <c r="B25"/>
  <c r="C25"/>
  <c r="D25"/>
  <c r="E25"/>
  <c r="F25"/>
  <c r="G25"/>
  <c r="H25"/>
  <c r="I25"/>
  <c r="J25"/>
  <c r="AI25" s="1"/>
  <c r="K25"/>
  <c r="L25"/>
  <c r="M25"/>
  <c r="N25"/>
  <c r="O25"/>
  <c r="P25"/>
  <c r="Q25"/>
  <c r="R25"/>
  <c r="S25"/>
  <c r="T25"/>
  <c r="U25"/>
  <c r="V25"/>
  <c r="AJ25" s="1"/>
  <c r="AN25" s="1"/>
  <c r="AO25" s="1"/>
  <c r="W25"/>
  <c r="AK25" s="1"/>
  <c r="X25"/>
  <c r="AL25" s="1"/>
  <c r="Y25"/>
  <c r="AM25" s="1"/>
  <c r="Z25"/>
  <c r="AA25"/>
  <c r="AB25"/>
  <c r="AC25"/>
  <c r="AD25"/>
  <c r="A23"/>
  <c r="B23"/>
  <c r="C23"/>
  <c r="D23"/>
  <c r="E23"/>
  <c r="F23"/>
  <c r="G23"/>
  <c r="H23"/>
  <c r="I23"/>
  <c r="J23"/>
  <c r="AI23" s="1"/>
  <c r="K23"/>
  <c r="L23"/>
  <c r="N23"/>
  <c r="O23"/>
  <c r="P23"/>
  <c r="Q23"/>
  <c r="R23"/>
  <c r="S23"/>
  <c r="T23"/>
  <c r="U23"/>
  <c r="V23"/>
  <c r="AJ23" s="1"/>
  <c r="AN23" s="1"/>
  <c r="W23"/>
  <c r="AK23" s="1"/>
  <c r="X23"/>
  <c r="AL23" s="1"/>
  <c r="Y23"/>
  <c r="AM23" s="1"/>
  <c r="Z23"/>
  <c r="AA23"/>
  <c r="AB23"/>
  <c r="AC23"/>
  <c r="AD23"/>
  <c r="A79"/>
  <c r="B79"/>
  <c r="C79"/>
  <c r="D79"/>
  <c r="E79"/>
  <c r="F79"/>
  <c r="G79"/>
  <c r="H79"/>
  <c r="I79"/>
  <c r="J79"/>
  <c r="AI79" s="1"/>
  <c r="K79"/>
  <c r="L79"/>
  <c r="M79"/>
  <c r="N79"/>
  <c r="O79"/>
  <c r="P79"/>
  <c r="Q79"/>
  <c r="R79"/>
  <c r="S79"/>
  <c r="T79"/>
  <c r="U79"/>
  <c r="V79"/>
  <c r="AJ79" s="1"/>
  <c r="W79"/>
  <c r="AK79" s="1"/>
  <c r="X79"/>
  <c r="AL79" s="1"/>
  <c r="Y79"/>
  <c r="AM79" s="1"/>
  <c r="Z79"/>
  <c r="AA79"/>
  <c r="AB79"/>
  <c r="AC79"/>
  <c r="AD79"/>
  <c r="AO23" l="1"/>
  <c r="AN84"/>
  <c r="AO84" s="1"/>
  <c r="AN83"/>
  <c r="AO83" s="1"/>
  <c r="AN79"/>
  <c r="AO79" s="1"/>
  <c r="AP74" l="1"/>
  <c r="AP75"/>
  <c r="AP76"/>
  <c r="AP77"/>
  <c r="AP78"/>
  <c r="AP80"/>
  <c r="AP81"/>
  <c r="AP82"/>
  <c r="AP73"/>
  <c r="AP71"/>
  <c r="B71"/>
  <c r="C71"/>
  <c r="D71"/>
  <c r="E71"/>
  <c r="F71"/>
  <c r="G71"/>
  <c r="H71"/>
  <c r="I71"/>
  <c r="J71"/>
  <c r="AI71" s="1"/>
  <c r="K71"/>
  <c r="L71"/>
  <c r="M71"/>
  <c r="N71"/>
  <c r="O71"/>
  <c r="P71"/>
  <c r="Q71"/>
  <c r="R71"/>
  <c r="S71"/>
  <c r="T71"/>
  <c r="U71"/>
  <c r="V71"/>
  <c r="AJ71" s="1"/>
  <c r="AN71" s="1"/>
  <c r="AO71" s="1"/>
  <c r="W71"/>
  <c r="AK71" s="1"/>
  <c r="X71"/>
  <c r="AL71" s="1"/>
  <c r="Y71"/>
  <c r="AM71" s="1"/>
  <c r="Z71"/>
  <c r="AA71"/>
  <c r="AB71"/>
  <c r="AC71"/>
  <c r="AD71"/>
  <c r="A71"/>
  <c r="AP64"/>
  <c r="B64"/>
  <c r="C64"/>
  <c r="D64"/>
  <c r="E64"/>
  <c r="F64"/>
  <c r="G64"/>
  <c r="H64"/>
  <c r="I64"/>
  <c r="J64"/>
  <c r="AI64" s="1"/>
  <c r="K64"/>
  <c r="L64"/>
  <c r="M64"/>
  <c r="N64"/>
  <c r="O64"/>
  <c r="P64"/>
  <c r="Q64"/>
  <c r="R64"/>
  <c r="S64"/>
  <c r="T64"/>
  <c r="U64"/>
  <c r="V64"/>
  <c r="AJ64" s="1"/>
  <c r="W64"/>
  <c r="AK64" s="1"/>
  <c r="X64"/>
  <c r="AL64" s="1"/>
  <c r="Y64"/>
  <c r="AM64" s="1"/>
  <c r="Z64"/>
  <c r="AA64"/>
  <c r="AB64"/>
  <c r="AC64"/>
  <c r="AD64"/>
  <c r="A64"/>
  <c r="AP66"/>
  <c r="AP67"/>
  <c r="AP68"/>
  <c r="AP69"/>
  <c r="AP70"/>
  <c r="AP65"/>
  <c r="AP54"/>
  <c r="AP55"/>
  <c r="AP56"/>
  <c r="AP57"/>
  <c r="AP58"/>
  <c r="AP59"/>
  <c r="AP60"/>
  <c r="AP61"/>
  <c r="AP62"/>
  <c r="AP53"/>
  <c r="AN64" l="1"/>
  <c r="AO64" s="1"/>
  <c r="B65"/>
  <c r="C65"/>
  <c r="D65"/>
  <c r="E65"/>
  <c r="F65"/>
  <c r="G65"/>
  <c r="H65"/>
  <c r="I65"/>
  <c r="J65"/>
  <c r="AI65" s="1"/>
  <c r="K65"/>
  <c r="L65"/>
  <c r="M65"/>
  <c r="N65"/>
  <c r="O65"/>
  <c r="P65"/>
  <c r="Q65"/>
  <c r="R65"/>
  <c r="S65"/>
  <c r="T65"/>
  <c r="U65"/>
  <c r="V65"/>
  <c r="AJ65" s="1"/>
  <c r="AN65" s="1"/>
  <c r="W65"/>
  <c r="AK65" s="1"/>
  <c r="X65"/>
  <c r="AL65" s="1"/>
  <c r="Y65"/>
  <c r="AM65" s="1"/>
  <c r="Z65"/>
  <c r="AA65"/>
  <c r="AB65"/>
  <c r="AC65"/>
  <c r="AD65"/>
  <c r="A65"/>
  <c r="M38"/>
  <c r="I38"/>
  <c r="M36"/>
  <c r="I36"/>
  <c r="M34"/>
  <c r="I34"/>
  <c r="M32"/>
  <c r="I32"/>
  <c r="M30"/>
  <c r="I30"/>
  <c r="M28"/>
  <c r="I28"/>
  <c r="M24"/>
  <c r="I24"/>
  <c r="M21"/>
  <c r="I21"/>
  <c r="M19"/>
  <c r="I19"/>
  <c r="M17"/>
  <c r="I17"/>
  <c r="M15"/>
  <c r="I15"/>
  <c r="M13"/>
  <c r="I13"/>
  <c r="M11"/>
  <c r="I11"/>
  <c r="M9"/>
  <c r="I9"/>
  <c r="AP51"/>
  <c r="AP49"/>
  <c r="AP48"/>
  <c r="AP47"/>
  <c r="AP45"/>
  <c r="AP44"/>
  <c r="AP43"/>
  <c r="AP42"/>
  <c r="AP41"/>
  <c r="AP40"/>
  <c r="AP39"/>
  <c r="AP38"/>
  <c r="AP37"/>
  <c r="AP35"/>
  <c r="AP34"/>
  <c r="AP33"/>
  <c r="AP32"/>
  <c r="AP31"/>
  <c r="AP30"/>
  <c r="AP29"/>
  <c r="AP28"/>
  <c r="AP22"/>
  <c r="AP21"/>
  <c r="AP20"/>
  <c r="AP19"/>
  <c r="AP18"/>
  <c r="AP17"/>
  <c r="AP16"/>
  <c r="AP14"/>
  <c r="AP13"/>
  <c r="AP12"/>
  <c r="AP11"/>
  <c r="AP10"/>
  <c r="AP9"/>
  <c r="AP8"/>
  <c r="AI4"/>
  <c r="AP36" s="1"/>
  <c r="AI3"/>
  <c r="AP50" s="1"/>
  <c r="A8"/>
  <c r="B8"/>
  <c r="C8"/>
  <c r="D8"/>
  <c r="E8"/>
  <c r="F8"/>
  <c r="G8"/>
  <c r="H8"/>
  <c r="I8"/>
  <c r="J8"/>
  <c r="AI8" s="1"/>
  <c r="K8"/>
  <c r="L8"/>
  <c r="M8"/>
  <c r="N8"/>
  <c r="O8"/>
  <c r="P8"/>
  <c r="Q8"/>
  <c r="R8"/>
  <c r="S8"/>
  <c r="T8"/>
  <c r="U8"/>
  <c r="V8"/>
  <c r="AJ8" s="1"/>
  <c r="W8"/>
  <c r="AK8" s="1"/>
  <c r="X8"/>
  <c r="AL8" s="1"/>
  <c r="Y8"/>
  <c r="AM8" s="1"/>
  <c r="Z8"/>
  <c r="AA8"/>
  <c r="AB8"/>
  <c r="AC8"/>
  <c r="AD8"/>
  <c r="A9"/>
  <c r="B9"/>
  <c r="C9"/>
  <c r="D9"/>
  <c r="E9"/>
  <c r="F9"/>
  <c r="G9"/>
  <c r="H9"/>
  <c r="J9"/>
  <c r="AI9" s="1"/>
  <c r="K9"/>
  <c r="L9"/>
  <c r="N9"/>
  <c r="O9"/>
  <c r="P9"/>
  <c r="Q9"/>
  <c r="R9"/>
  <c r="S9"/>
  <c r="T9"/>
  <c r="U9"/>
  <c r="V9"/>
  <c r="AJ9" s="1"/>
  <c r="AN9" s="1"/>
  <c r="W9"/>
  <c r="AK9" s="1"/>
  <c r="X9"/>
  <c r="AL9" s="1"/>
  <c r="Y9"/>
  <c r="AM9" s="1"/>
  <c r="Z9"/>
  <c r="AA9"/>
  <c r="AB9"/>
  <c r="AC9"/>
  <c r="AD9"/>
  <c r="A10"/>
  <c r="B10"/>
  <c r="C10"/>
  <c r="D10"/>
  <c r="E10"/>
  <c r="F10"/>
  <c r="G10"/>
  <c r="H10"/>
  <c r="I10"/>
  <c r="J10"/>
  <c r="AI10" s="1"/>
  <c r="K10"/>
  <c r="L10"/>
  <c r="M10"/>
  <c r="N10"/>
  <c r="O10"/>
  <c r="P10"/>
  <c r="Q10"/>
  <c r="R10"/>
  <c r="S10"/>
  <c r="T10"/>
  <c r="U10"/>
  <c r="V10"/>
  <c r="AJ10" s="1"/>
  <c r="W10"/>
  <c r="AK10" s="1"/>
  <c r="X10"/>
  <c r="AL10" s="1"/>
  <c r="Y10"/>
  <c r="AM10" s="1"/>
  <c r="Z10"/>
  <c r="AA10"/>
  <c r="AB10"/>
  <c r="AC10"/>
  <c r="AD10"/>
  <c r="A11"/>
  <c r="B11"/>
  <c r="C11"/>
  <c r="D11"/>
  <c r="E11"/>
  <c r="F11"/>
  <c r="G11"/>
  <c r="H11"/>
  <c r="J11"/>
  <c r="AI11" s="1"/>
  <c r="K11"/>
  <c r="L11"/>
  <c r="N11"/>
  <c r="O11"/>
  <c r="P11"/>
  <c r="Q11"/>
  <c r="R11"/>
  <c r="S11"/>
  <c r="T11"/>
  <c r="U11"/>
  <c r="V11"/>
  <c r="AJ11" s="1"/>
  <c r="AN11" s="1"/>
  <c r="W11"/>
  <c r="AK11" s="1"/>
  <c r="X11"/>
  <c r="AL11" s="1"/>
  <c r="Y11"/>
  <c r="AM11" s="1"/>
  <c r="Z11"/>
  <c r="AA11"/>
  <c r="AB11"/>
  <c r="AC11"/>
  <c r="AD11"/>
  <c r="A12"/>
  <c r="B12"/>
  <c r="C12"/>
  <c r="D12"/>
  <c r="E12"/>
  <c r="F12"/>
  <c r="G12"/>
  <c r="H12"/>
  <c r="I12"/>
  <c r="J12"/>
  <c r="AI12" s="1"/>
  <c r="K12"/>
  <c r="L12"/>
  <c r="M12"/>
  <c r="N12"/>
  <c r="O12"/>
  <c r="P12"/>
  <c r="Q12"/>
  <c r="R12"/>
  <c r="S12"/>
  <c r="T12"/>
  <c r="U12"/>
  <c r="V12"/>
  <c r="AJ12" s="1"/>
  <c r="W12"/>
  <c r="AK12" s="1"/>
  <c r="X12"/>
  <c r="AL12" s="1"/>
  <c r="Y12"/>
  <c r="AM12" s="1"/>
  <c r="Z12"/>
  <c r="AA12"/>
  <c r="AB12"/>
  <c r="AC12"/>
  <c r="AD12"/>
  <c r="A13"/>
  <c r="B13"/>
  <c r="C13"/>
  <c r="D13"/>
  <c r="E13"/>
  <c r="F13"/>
  <c r="G13"/>
  <c r="H13"/>
  <c r="J13"/>
  <c r="AI13" s="1"/>
  <c r="K13"/>
  <c r="L13"/>
  <c r="N13"/>
  <c r="O13"/>
  <c r="P13"/>
  <c r="Q13"/>
  <c r="R13"/>
  <c r="S13"/>
  <c r="T13"/>
  <c r="U13"/>
  <c r="V13"/>
  <c r="AJ13" s="1"/>
  <c r="AN13" s="1"/>
  <c r="W13"/>
  <c r="AK13" s="1"/>
  <c r="X13"/>
  <c r="AL13" s="1"/>
  <c r="Y13"/>
  <c r="AM13" s="1"/>
  <c r="Z13"/>
  <c r="AA13"/>
  <c r="AB13"/>
  <c r="AC13"/>
  <c r="AD13"/>
  <c r="A14"/>
  <c r="B14"/>
  <c r="C14"/>
  <c r="D14"/>
  <c r="E14"/>
  <c r="F14"/>
  <c r="G14"/>
  <c r="H14"/>
  <c r="I14"/>
  <c r="J14"/>
  <c r="AI14" s="1"/>
  <c r="K14"/>
  <c r="L14"/>
  <c r="M14"/>
  <c r="N14"/>
  <c r="O14"/>
  <c r="P14"/>
  <c r="Q14"/>
  <c r="R14"/>
  <c r="S14"/>
  <c r="T14"/>
  <c r="U14"/>
  <c r="V14"/>
  <c r="AJ14" s="1"/>
  <c r="W14"/>
  <c r="AK14" s="1"/>
  <c r="X14"/>
  <c r="AL14" s="1"/>
  <c r="Y14"/>
  <c r="AM14" s="1"/>
  <c r="Z14"/>
  <c r="AA14"/>
  <c r="AB14"/>
  <c r="AC14"/>
  <c r="AD14"/>
  <c r="A15"/>
  <c r="B15"/>
  <c r="C15"/>
  <c r="D15"/>
  <c r="E15"/>
  <c r="F15"/>
  <c r="G15"/>
  <c r="H15"/>
  <c r="J15"/>
  <c r="AI15" s="1"/>
  <c r="K15"/>
  <c r="L15"/>
  <c r="N15"/>
  <c r="O15"/>
  <c r="P15"/>
  <c r="Q15"/>
  <c r="R15"/>
  <c r="S15"/>
  <c r="T15"/>
  <c r="U15"/>
  <c r="V15"/>
  <c r="AJ15" s="1"/>
  <c r="AN15" s="1"/>
  <c r="W15"/>
  <c r="AK15" s="1"/>
  <c r="X15"/>
  <c r="AL15" s="1"/>
  <c r="Y15"/>
  <c r="AM15" s="1"/>
  <c r="Z15"/>
  <c r="AA15"/>
  <c r="AB15"/>
  <c r="AC15"/>
  <c r="AD15"/>
  <c r="A16"/>
  <c r="B16"/>
  <c r="C16"/>
  <c r="D16"/>
  <c r="E16"/>
  <c r="F16"/>
  <c r="G16"/>
  <c r="H16"/>
  <c r="I16"/>
  <c r="J16"/>
  <c r="AI16" s="1"/>
  <c r="K16"/>
  <c r="L16"/>
  <c r="M16"/>
  <c r="N16"/>
  <c r="O16"/>
  <c r="P16"/>
  <c r="Q16"/>
  <c r="R16"/>
  <c r="S16"/>
  <c r="T16"/>
  <c r="U16"/>
  <c r="V16"/>
  <c r="AJ16" s="1"/>
  <c r="W16"/>
  <c r="AK16" s="1"/>
  <c r="X16"/>
  <c r="AL16" s="1"/>
  <c r="Y16"/>
  <c r="AM16" s="1"/>
  <c r="Z16"/>
  <c r="AA16"/>
  <c r="AB16"/>
  <c r="AC16"/>
  <c r="AD16"/>
  <c r="A17"/>
  <c r="B17"/>
  <c r="C17"/>
  <c r="D17"/>
  <c r="E17"/>
  <c r="F17"/>
  <c r="G17"/>
  <c r="H17"/>
  <c r="J17"/>
  <c r="AI17" s="1"/>
  <c r="K17"/>
  <c r="L17"/>
  <c r="N17"/>
  <c r="O17"/>
  <c r="P17"/>
  <c r="Q17"/>
  <c r="R17"/>
  <c r="S17"/>
  <c r="T17"/>
  <c r="U17"/>
  <c r="V17"/>
  <c r="AJ17" s="1"/>
  <c r="AN17" s="1"/>
  <c r="W17"/>
  <c r="AK17" s="1"/>
  <c r="X17"/>
  <c r="AL17" s="1"/>
  <c r="Y17"/>
  <c r="AM17" s="1"/>
  <c r="Z17"/>
  <c r="AA17"/>
  <c r="AB17"/>
  <c r="AC17"/>
  <c r="AD17"/>
  <c r="A18"/>
  <c r="B18"/>
  <c r="C18"/>
  <c r="D18"/>
  <c r="E18"/>
  <c r="F18"/>
  <c r="G18"/>
  <c r="H18"/>
  <c r="I18"/>
  <c r="J18"/>
  <c r="AI18" s="1"/>
  <c r="K18"/>
  <c r="L18"/>
  <c r="M18"/>
  <c r="N18"/>
  <c r="O18"/>
  <c r="P18"/>
  <c r="Q18"/>
  <c r="R18"/>
  <c r="S18"/>
  <c r="T18"/>
  <c r="U18"/>
  <c r="V18"/>
  <c r="AJ18" s="1"/>
  <c r="W18"/>
  <c r="AK18" s="1"/>
  <c r="X18"/>
  <c r="AL18" s="1"/>
  <c r="Y18"/>
  <c r="AM18" s="1"/>
  <c r="Z18"/>
  <c r="AA18"/>
  <c r="AB18"/>
  <c r="AC18"/>
  <c r="AD18"/>
  <c r="A19"/>
  <c r="B19"/>
  <c r="C19"/>
  <c r="D19"/>
  <c r="E19"/>
  <c r="F19"/>
  <c r="G19"/>
  <c r="H19"/>
  <c r="J19"/>
  <c r="AI19" s="1"/>
  <c r="K19"/>
  <c r="L19"/>
  <c r="N19"/>
  <c r="O19"/>
  <c r="P19"/>
  <c r="Q19"/>
  <c r="R19"/>
  <c r="S19"/>
  <c r="T19"/>
  <c r="U19"/>
  <c r="V19"/>
  <c r="AJ19" s="1"/>
  <c r="AN19" s="1"/>
  <c r="W19"/>
  <c r="AK19" s="1"/>
  <c r="X19"/>
  <c r="AL19" s="1"/>
  <c r="Y19"/>
  <c r="AM19" s="1"/>
  <c r="Z19"/>
  <c r="AA19"/>
  <c r="AB19"/>
  <c r="AC19"/>
  <c r="AD19"/>
  <c r="A20"/>
  <c r="B20"/>
  <c r="C20"/>
  <c r="D20"/>
  <c r="E20"/>
  <c r="F20"/>
  <c r="G20"/>
  <c r="H20"/>
  <c r="I20"/>
  <c r="J20"/>
  <c r="AI20" s="1"/>
  <c r="K20"/>
  <c r="L20"/>
  <c r="M20"/>
  <c r="N20"/>
  <c r="O20"/>
  <c r="P20"/>
  <c r="Q20"/>
  <c r="R20"/>
  <c r="S20"/>
  <c r="T20"/>
  <c r="U20"/>
  <c r="V20"/>
  <c r="AJ20" s="1"/>
  <c r="W20"/>
  <c r="AK20" s="1"/>
  <c r="X20"/>
  <c r="AL20" s="1"/>
  <c r="Y20"/>
  <c r="AM20" s="1"/>
  <c r="Z20"/>
  <c r="AA20"/>
  <c r="AB20"/>
  <c r="AC20"/>
  <c r="AD20"/>
  <c r="A21"/>
  <c r="B21"/>
  <c r="C21"/>
  <c r="D21"/>
  <c r="E21"/>
  <c r="F21"/>
  <c r="G21"/>
  <c r="H21"/>
  <c r="J21"/>
  <c r="AI21" s="1"/>
  <c r="K21"/>
  <c r="L21"/>
  <c r="N21"/>
  <c r="O21"/>
  <c r="P21"/>
  <c r="Q21"/>
  <c r="R21"/>
  <c r="S21"/>
  <c r="T21"/>
  <c r="U21"/>
  <c r="V21"/>
  <c r="AJ21" s="1"/>
  <c r="AN21" s="1"/>
  <c r="W21"/>
  <c r="AK21" s="1"/>
  <c r="X21"/>
  <c r="AL21" s="1"/>
  <c r="Y21"/>
  <c r="AM21" s="1"/>
  <c r="Z21"/>
  <c r="AA21"/>
  <c r="AB21"/>
  <c r="AC21"/>
  <c r="AD21"/>
  <c r="A22"/>
  <c r="B22"/>
  <c r="C22"/>
  <c r="D22"/>
  <c r="E22"/>
  <c r="F22"/>
  <c r="G22"/>
  <c r="H22"/>
  <c r="I22"/>
  <c r="J22"/>
  <c r="AI22" s="1"/>
  <c r="K22"/>
  <c r="L22"/>
  <c r="M22"/>
  <c r="N22"/>
  <c r="O22"/>
  <c r="P22"/>
  <c r="Q22"/>
  <c r="R22"/>
  <c r="S22"/>
  <c r="T22"/>
  <c r="U22"/>
  <c r="V22"/>
  <c r="AJ22" s="1"/>
  <c r="W22"/>
  <c r="AK22" s="1"/>
  <c r="X22"/>
  <c r="AL22" s="1"/>
  <c r="Y22"/>
  <c r="AM22" s="1"/>
  <c r="Z22"/>
  <c r="AA22"/>
  <c r="AB22"/>
  <c r="AC22"/>
  <c r="AD22"/>
  <c r="A24"/>
  <c r="B24"/>
  <c r="C24"/>
  <c r="D24"/>
  <c r="E24"/>
  <c r="F24"/>
  <c r="G24"/>
  <c r="H24"/>
  <c r="J24"/>
  <c r="AI24" s="1"/>
  <c r="K24"/>
  <c r="L24"/>
  <c r="N24"/>
  <c r="O24"/>
  <c r="P24"/>
  <c r="Q24"/>
  <c r="R24"/>
  <c r="S24"/>
  <c r="T24"/>
  <c r="U24"/>
  <c r="V24"/>
  <c r="AJ24" s="1"/>
  <c r="W24"/>
  <c r="AK24" s="1"/>
  <c r="X24"/>
  <c r="AL24" s="1"/>
  <c r="Y24"/>
  <c r="AM24" s="1"/>
  <c r="Z24"/>
  <c r="AA24"/>
  <c r="AB24"/>
  <c r="AC24"/>
  <c r="AD24"/>
  <c r="A26"/>
  <c r="B26"/>
  <c r="C26"/>
  <c r="D26"/>
  <c r="E26"/>
  <c r="F26"/>
  <c r="G26"/>
  <c r="H26"/>
  <c r="I26"/>
  <c r="J26"/>
  <c r="AI26" s="1"/>
  <c r="K26"/>
  <c r="L26"/>
  <c r="M26"/>
  <c r="N26"/>
  <c r="O26"/>
  <c r="P26"/>
  <c r="Q26"/>
  <c r="R26"/>
  <c r="S26"/>
  <c r="T26"/>
  <c r="U26"/>
  <c r="V26"/>
  <c r="AJ26" s="1"/>
  <c r="W26"/>
  <c r="AK26" s="1"/>
  <c r="X26"/>
  <c r="AL26" s="1"/>
  <c r="Y26"/>
  <c r="AM26" s="1"/>
  <c r="Z26"/>
  <c r="AA26"/>
  <c r="AB26"/>
  <c r="AC26"/>
  <c r="AD26"/>
  <c r="A28"/>
  <c r="B28"/>
  <c r="C28"/>
  <c r="D28"/>
  <c r="E28"/>
  <c r="F28"/>
  <c r="G28"/>
  <c r="H28"/>
  <c r="J28"/>
  <c r="AI28" s="1"/>
  <c r="K28"/>
  <c r="L28"/>
  <c r="N28"/>
  <c r="O28"/>
  <c r="P28"/>
  <c r="Q28"/>
  <c r="R28"/>
  <c r="S28"/>
  <c r="T28"/>
  <c r="U28"/>
  <c r="V28"/>
  <c r="AJ28" s="1"/>
  <c r="W28"/>
  <c r="AK28" s="1"/>
  <c r="X28"/>
  <c r="AL28" s="1"/>
  <c r="Y28"/>
  <c r="AM28" s="1"/>
  <c r="Z28"/>
  <c r="AA28"/>
  <c r="AB28"/>
  <c r="AC28"/>
  <c r="AD28"/>
  <c r="A29"/>
  <c r="B29"/>
  <c r="C29"/>
  <c r="D29"/>
  <c r="E29"/>
  <c r="F29"/>
  <c r="G29"/>
  <c r="H29"/>
  <c r="I29"/>
  <c r="J29"/>
  <c r="AI29" s="1"/>
  <c r="K29"/>
  <c r="L29"/>
  <c r="M29"/>
  <c r="N29"/>
  <c r="O29"/>
  <c r="P29"/>
  <c r="Q29"/>
  <c r="R29"/>
  <c r="S29"/>
  <c r="T29"/>
  <c r="U29"/>
  <c r="V29"/>
  <c r="AJ29" s="1"/>
  <c r="AN29" s="1"/>
  <c r="W29"/>
  <c r="AK29" s="1"/>
  <c r="X29"/>
  <c r="AL29" s="1"/>
  <c r="Y29"/>
  <c r="AM29" s="1"/>
  <c r="Z29"/>
  <c r="AA29"/>
  <c r="AB29"/>
  <c r="AC29"/>
  <c r="AD29"/>
  <c r="A30"/>
  <c r="B30"/>
  <c r="C30"/>
  <c r="D30"/>
  <c r="E30"/>
  <c r="F30"/>
  <c r="G30"/>
  <c r="H30"/>
  <c r="J30"/>
  <c r="AI30" s="1"/>
  <c r="K30"/>
  <c r="L30"/>
  <c r="N30"/>
  <c r="O30"/>
  <c r="P30"/>
  <c r="Q30"/>
  <c r="R30"/>
  <c r="S30"/>
  <c r="T30"/>
  <c r="U30"/>
  <c r="V30"/>
  <c r="AJ30" s="1"/>
  <c r="W30"/>
  <c r="AK30" s="1"/>
  <c r="X30"/>
  <c r="AL30" s="1"/>
  <c r="Y30"/>
  <c r="AM30" s="1"/>
  <c r="Z30"/>
  <c r="AA30"/>
  <c r="AB30"/>
  <c r="AC30"/>
  <c r="AD30"/>
  <c r="A31"/>
  <c r="B31"/>
  <c r="C31"/>
  <c r="D31"/>
  <c r="E31"/>
  <c r="F31"/>
  <c r="G31"/>
  <c r="H31"/>
  <c r="I31"/>
  <c r="J31"/>
  <c r="AI31" s="1"/>
  <c r="K31"/>
  <c r="L31"/>
  <c r="M31"/>
  <c r="N31"/>
  <c r="O31"/>
  <c r="P31"/>
  <c r="Q31"/>
  <c r="R31"/>
  <c r="S31"/>
  <c r="T31"/>
  <c r="U31"/>
  <c r="V31"/>
  <c r="AJ31" s="1"/>
  <c r="AN31" s="1"/>
  <c r="W31"/>
  <c r="AK31" s="1"/>
  <c r="X31"/>
  <c r="AL31" s="1"/>
  <c r="Y31"/>
  <c r="AM31" s="1"/>
  <c r="Z31"/>
  <c r="AA31"/>
  <c r="AB31"/>
  <c r="AC31"/>
  <c r="AD31"/>
  <c r="A32"/>
  <c r="B32"/>
  <c r="C32"/>
  <c r="D32"/>
  <c r="E32"/>
  <c r="F32"/>
  <c r="G32"/>
  <c r="H32"/>
  <c r="J32"/>
  <c r="AI32" s="1"/>
  <c r="K32"/>
  <c r="L32"/>
  <c r="N32"/>
  <c r="O32"/>
  <c r="P32"/>
  <c r="Q32"/>
  <c r="R32"/>
  <c r="S32"/>
  <c r="T32"/>
  <c r="U32"/>
  <c r="V32"/>
  <c r="AJ32" s="1"/>
  <c r="W32"/>
  <c r="AK32" s="1"/>
  <c r="X32"/>
  <c r="AL32" s="1"/>
  <c r="Y32"/>
  <c r="AM32" s="1"/>
  <c r="Z32"/>
  <c r="AA32"/>
  <c r="AB32"/>
  <c r="AC32"/>
  <c r="AD32"/>
  <c r="A33"/>
  <c r="B33"/>
  <c r="C33"/>
  <c r="D33"/>
  <c r="E33"/>
  <c r="F33"/>
  <c r="G33"/>
  <c r="H33"/>
  <c r="I33"/>
  <c r="J33"/>
  <c r="AI33" s="1"/>
  <c r="K33"/>
  <c r="L33"/>
  <c r="M33"/>
  <c r="N33"/>
  <c r="O33"/>
  <c r="P33"/>
  <c r="Q33"/>
  <c r="R33"/>
  <c r="S33"/>
  <c r="T33"/>
  <c r="U33"/>
  <c r="V33"/>
  <c r="AJ33" s="1"/>
  <c r="AN33" s="1"/>
  <c r="W33"/>
  <c r="AK33" s="1"/>
  <c r="X33"/>
  <c r="AL33" s="1"/>
  <c r="Y33"/>
  <c r="AM33" s="1"/>
  <c r="Z33"/>
  <c r="AA33"/>
  <c r="AB33"/>
  <c r="AC33"/>
  <c r="AD33"/>
  <c r="A34"/>
  <c r="B34"/>
  <c r="C34"/>
  <c r="D34"/>
  <c r="E34"/>
  <c r="F34"/>
  <c r="G34"/>
  <c r="H34"/>
  <c r="J34"/>
  <c r="AI34" s="1"/>
  <c r="K34"/>
  <c r="L34"/>
  <c r="N34"/>
  <c r="O34"/>
  <c r="P34"/>
  <c r="Q34"/>
  <c r="R34"/>
  <c r="S34"/>
  <c r="T34"/>
  <c r="U34"/>
  <c r="V34"/>
  <c r="AJ34" s="1"/>
  <c r="W34"/>
  <c r="AK34" s="1"/>
  <c r="X34"/>
  <c r="AL34" s="1"/>
  <c r="Y34"/>
  <c r="AM34" s="1"/>
  <c r="Z34"/>
  <c r="AA34"/>
  <c r="AB34"/>
  <c r="AC34"/>
  <c r="AD34"/>
  <c r="A35"/>
  <c r="B35"/>
  <c r="C35"/>
  <c r="D35"/>
  <c r="E35"/>
  <c r="F35"/>
  <c r="G35"/>
  <c r="H35"/>
  <c r="I35"/>
  <c r="J35"/>
  <c r="AI35" s="1"/>
  <c r="K35"/>
  <c r="L35"/>
  <c r="M35"/>
  <c r="N35"/>
  <c r="O35"/>
  <c r="P35"/>
  <c r="Q35"/>
  <c r="R35"/>
  <c r="S35"/>
  <c r="T35"/>
  <c r="U35"/>
  <c r="V35"/>
  <c r="AJ35" s="1"/>
  <c r="AN35" s="1"/>
  <c r="W35"/>
  <c r="AK35" s="1"/>
  <c r="X35"/>
  <c r="AL35" s="1"/>
  <c r="Y35"/>
  <c r="AM35" s="1"/>
  <c r="Z35"/>
  <c r="AA35"/>
  <c r="AB35"/>
  <c r="AC35"/>
  <c r="AD35"/>
  <c r="A36"/>
  <c r="B36"/>
  <c r="C36"/>
  <c r="D36"/>
  <c r="E36"/>
  <c r="F36"/>
  <c r="G36"/>
  <c r="H36"/>
  <c r="J36"/>
  <c r="AI36" s="1"/>
  <c r="K36"/>
  <c r="L36"/>
  <c r="N36"/>
  <c r="O36"/>
  <c r="P36"/>
  <c r="Q36"/>
  <c r="R36"/>
  <c r="S36"/>
  <c r="T36"/>
  <c r="U36"/>
  <c r="V36"/>
  <c r="AJ36" s="1"/>
  <c r="W36"/>
  <c r="AK36" s="1"/>
  <c r="X36"/>
  <c r="AL36" s="1"/>
  <c r="Y36"/>
  <c r="AM36" s="1"/>
  <c r="Z36"/>
  <c r="AA36"/>
  <c r="AB36"/>
  <c r="AC36"/>
  <c r="AD36"/>
  <c r="A37"/>
  <c r="B37"/>
  <c r="C37"/>
  <c r="D37"/>
  <c r="E37"/>
  <c r="F37"/>
  <c r="G37"/>
  <c r="H37"/>
  <c r="I37"/>
  <c r="J37"/>
  <c r="AI37" s="1"/>
  <c r="K37"/>
  <c r="L37"/>
  <c r="M37"/>
  <c r="N37"/>
  <c r="O37"/>
  <c r="P37"/>
  <c r="Q37"/>
  <c r="R37"/>
  <c r="S37"/>
  <c r="T37"/>
  <c r="U37"/>
  <c r="V37"/>
  <c r="AJ37" s="1"/>
  <c r="AN37" s="1"/>
  <c r="W37"/>
  <c r="AK37" s="1"/>
  <c r="X37"/>
  <c r="AL37" s="1"/>
  <c r="Y37"/>
  <c r="AM37" s="1"/>
  <c r="Z37"/>
  <c r="AA37"/>
  <c r="AB37"/>
  <c r="AC37"/>
  <c r="AD37"/>
  <c r="A38"/>
  <c r="B38"/>
  <c r="C38"/>
  <c r="D38"/>
  <c r="E38"/>
  <c r="F38"/>
  <c r="G38"/>
  <c r="H38"/>
  <c r="J38"/>
  <c r="AI38" s="1"/>
  <c r="K38"/>
  <c r="L38"/>
  <c r="N38"/>
  <c r="O38"/>
  <c r="P38"/>
  <c r="Q38"/>
  <c r="R38"/>
  <c r="S38"/>
  <c r="T38"/>
  <c r="U38"/>
  <c r="V38"/>
  <c r="AJ38" s="1"/>
  <c r="W38"/>
  <c r="AK38" s="1"/>
  <c r="X38"/>
  <c r="AL38" s="1"/>
  <c r="Y38"/>
  <c r="AM38" s="1"/>
  <c r="Z38"/>
  <c r="AA38"/>
  <c r="AB38"/>
  <c r="AC38"/>
  <c r="AD38"/>
  <c r="A39"/>
  <c r="B39"/>
  <c r="C39"/>
  <c r="D39"/>
  <c r="E39"/>
  <c r="F39"/>
  <c r="G39"/>
  <c r="H39"/>
  <c r="I39"/>
  <c r="J39"/>
  <c r="AI39" s="1"/>
  <c r="K39"/>
  <c r="L39"/>
  <c r="M39"/>
  <c r="N39"/>
  <c r="O39"/>
  <c r="P39"/>
  <c r="Q39"/>
  <c r="R39"/>
  <c r="S39"/>
  <c r="T39"/>
  <c r="U39"/>
  <c r="V39"/>
  <c r="AJ39" s="1"/>
  <c r="AN39" s="1"/>
  <c r="W39"/>
  <c r="AK39" s="1"/>
  <c r="X39"/>
  <c r="AL39" s="1"/>
  <c r="Y39"/>
  <c r="AM39" s="1"/>
  <c r="Z39"/>
  <c r="AA39"/>
  <c r="AB39"/>
  <c r="AC39"/>
  <c r="AD39"/>
  <c r="A40"/>
  <c r="B40"/>
  <c r="C40"/>
  <c r="D40"/>
  <c r="E40"/>
  <c r="F40"/>
  <c r="G40"/>
  <c r="H40"/>
  <c r="I40"/>
  <c r="J40"/>
  <c r="AI40" s="1"/>
  <c r="K40"/>
  <c r="L40"/>
  <c r="M40"/>
  <c r="N40"/>
  <c r="O40"/>
  <c r="P40"/>
  <c r="Q40"/>
  <c r="R40"/>
  <c r="S40"/>
  <c r="T40"/>
  <c r="U40"/>
  <c r="V40"/>
  <c r="AJ40" s="1"/>
  <c r="W40"/>
  <c r="AK40" s="1"/>
  <c r="X40"/>
  <c r="AL40" s="1"/>
  <c r="Y40"/>
  <c r="AM40" s="1"/>
  <c r="Z40"/>
  <c r="AA40"/>
  <c r="AB40"/>
  <c r="AC40"/>
  <c r="AD40"/>
  <c r="A41"/>
  <c r="B41"/>
  <c r="C41"/>
  <c r="D41"/>
  <c r="E41"/>
  <c r="F41"/>
  <c r="G41"/>
  <c r="H41"/>
  <c r="I41"/>
  <c r="J41"/>
  <c r="AI41" s="1"/>
  <c r="K41"/>
  <c r="L41"/>
  <c r="M41"/>
  <c r="N41"/>
  <c r="O41"/>
  <c r="P41"/>
  <c r="Q41"/>
  <c r="R41"/>
  <c r="S41"/>
  <c r="T41"/>
  <c r="U41"/>
  <c r="V41"/>
  <c r="AJ41" s="1"/>
  <c r="AN41" s="1"/>
  <c r="W41"/>
  <c r="AK41" s="1"/>
  <c r="X41"/>
  <c r="AL41" s="1"/>
  <c r="Y41"/>
  <c r="AM41" s="1"/>
  <c r="Z41"/>
  <c r="AA41"/>
  <c r="AB41"/>
  <c r="AC41"/>
  <c r="AD41"/>
  <c r="A42"/>
  <c r="B42"/>
  <c r="C42"/>
  <c r="D42"/>
  <c r="E42"/>
  <c r="F42"/>
  <c r="G42"/>
  <c r="H42"/>
  <c r="I42"/>
  <c r="J42"/>
  <c r="AI42" s="1"/>
  <c r="K42"/>
  <c r="L42"/>
  <c r="M42"/>
  <c r="N42"/>
  <c r="O42"/>
  <c r="P42"/>
  <c r="Q42"/>
  <c r="R42"/>
  <c r="S42"/>
  <c r="T42"/>
  <c r="U42"/>
  <c r="V42"/>
  <c r="AJ42" s="1"/>
  <c r="W42"/>
  <c r="AK42" s="1"/>
  <c r="X42"/>
  <c r="AL42" s="1"/>
  <c r="Y42"/>
  <c r="AM42" s="1"/>
  <c r="Z42"/>
  <c r="AA42"/>
  <c r="AB42"/>
  <c r="AC42"/>
  <c r="AD42"/>
  <c r="A43"/>
  <c r="B43"/>
  <c r="C43"/>
  <c r="D43"/>
  <c r="E43"/>
  <c r="F43"/>
  <c r="G43"/>
  <c r="H43"/>
  <c r="I43"/>
  <c r="J43"/>
  <c r="AI43" s="1"/>
  <c r="K43"/>
  <c r="L43"/>
  <c r="M43"/>
  <c r="N43"/>
  <c r="O43"/>
  <c r="P43"/>
  <c r="Q43"/>
  <c r="R43"/>
  <c r="S43"/>
  <c r="T43"/>
  <c r="U43"/>
  <c r="V43"/>
  <c r="AJ43" s="1"/>
  <c r="AN43" s="1"/>
  <c r="W43"/>
  <c r="AK43" s="1"/>
  <c r="X43"/>
  <c r="AL43" s="1"/>
  <c r="Y43"/>
  <c r="AM43" s="1"/>
  <c r="Z43"/>
  <c r="AA43"/>
  <c r="AB43"/>
  <c r="AC43"/>
  <c r="AD43"/>
  <c r="A44"/>
  <c r="B44"/>
  <c r="C44"/>
  <c r="D44"/>
  <c r="E44"/>
  <c r="F44"/>
  <c r="G44"/>
  <c r="H44"/>
  <c r="I44"/>
  <c r="J44"/>
  <c r="AI44" s="1"/>
  <c r="K44"/>
  <c r="L44"/>
  <c r="M44"/>
  <c r="N44"/>
  <c r="O44"/>
  <c r="P44"/>
  <c r="Q44"/>
  <c r="R44"/>
  <c r="S44"/>
  <c r="T44"/>
  <c r="U44"/>
  <c r="V44"/>
  <c r="AJ44" s="1"/>
  <c r="W44"/>
  <c r="AK44" s="1"/>
  <c r="X44"/>
  <c r="AL44" s="1"/>
  <c r="Y44"/>
  <c r="AM44" s="1"/>
  <c r="Z44"/>
  <c r="AA44"/>
  <c r="AB44"/>
  <c r="AC44"/>
  <c r="AD44"/>
  <c r="A45"/>
  <c r="B45"/>
  <c r="C45"/>
  <c r="D45"/>
  <c r="E45"/>
  <c r="F45"/>
  <c r="G45"/>
  <c r="H45"/>
  <c r="I45"/>
  <c r="J45"/>
  <c r="AI45" s="1"/>
  <c r="K45"/>
  <c r="L45"/>
  <c r="M45"/>
  <c r="N45"/>
  <c r="O45"/>
  <c r="P45"/>
  <c r="Q45"/>
  <c r="R45"/>
  <c r="S45"/>
  <c r="T45"/>
  <c r="U45"/>
  <c r="V45"/>
  <c r="AJ45" s="1"/>
  <c r="AN45" s="1"/>
  <c r="W45"/>
  <c r="AK45" s="1"/>
  <c r="X45"/>
  <c r="AL45" s="1"/>
  <c r="Y45"/>
  <c r="AM45" s="1"/>
  <c r="Z45"/>
  <c r="AA45"/>
  <c r="AB45"/>
  <c r="AC45"/>
  <c r="AD45"/>
  <c r="A46"/>
  <c r="B46"/>
  <c r="C46"/>
  <c r="D46"/>
  <c r="E46"/>
  <c r="F46"/>
  <c r="G46"/>
  <c r="H46"/>
  <c r="I46"/>
  <c r="J46"/>
  <c r="AI46" s="1"/>
  <c r="K46"/>
  <c r="L46"/>
  <c r="M46"/>
  <c r="N46"/>
  <c r="O46"/>
  <c r="P46"/>
  <c r="Q46"/>
  <c r="R46"/>
  <c r="S46"/>
  <c r="T46"/>
  <c r="U46"/>
  <c r="V46"/>
  <c r="AJ46" s="1"/>
  <c r="W46"/>
  <c r="AK46" s="1"/>
  <c r="X46"/>
  <c r="AL46" s="1"/>
  <c r="Y46"/>
  <c r="AM46" s="1"/>
  <c r="Z46"/>
  <c r="AA46"/>
  <c r="AB46"/>
  <c r="AC46"/>
  <c r="AD46"/>
  <c r="A47"/>
  <c r="B47"/>
  <c r="C47"/>
  <c r="D47"/>
  <c r="E47"/>
  <c r="F47"/>
  <c r="G47"/>
  <c r="H47"/>
  <c r="I47"/>
  <c r="J47"/>
  <c r="AI47" s="1"/>
  <c r="K47"/>
  <c r="L47"/>
  <c r="M47"/>
  <c r="N47"/>
  <c r="O47"/>
  <c r="P47"/>
  <c r="Q47"/>
  <c r="R47"/>
  <c r="S47"/>
  <c r="T47"/>
  <c r="U47"/>
  <c r="V47"/>
  <c r="AJ47" s="1"/>
  <c r="AN47" s="1"/>
  <c r="W47"/>
  <c r="AK47" s="1"/>
  <c r="X47"/>
  <c r="AL47" s="1"/>
  <c r="Y47"/>
  <c r="AM47" s="1"/>
  <c r="Z47"/>
  <c r="AA47"/>
  <c r="AB47"/>
  <c r="AC47"/>
  <c r="AD47"/>
  <c r="A53"/>
  <c r="B53"/>
  <c r="C53"/>
  <c r="D53"/>
  <c r="E53"/>
  <c r="F53"/>
  <c r="G53"/>
  <c r="H53"/>
  <c r="I53"/>
  <c r="J53"/>
  <c r="AI53" s="1"/>
  <c r="K53"/>
  <c r="L53"/>
  <c r="M53"/>
  <c r="N53"/>
  <c r="O53"/>
  <c r="P53"/>
  <c r="Q53"/>
  <c r="R53"/>
  <c r="S53"/>
  <c r="T53"/>
  <c r="U53"/>
  <c r="V53"/>
  <c r="AJ53" s="1"/>
  <c r="W53"/>
  <c r="AK53" s="1"/>
  <c r="X53"/>
  <c r="AL53" s="1"/>
  <c r="Y53"/>
  <c r="AM53" s="1"/>
  <c r="Z53"/>
  <c r="AA53"/>
  <c r="AB53"/>
  <c r="AC53"/>
  <c r="AD53"/>
  <c r="A54"/>
  <c r="B54"/>
  <c r="C54"/>
  <c r="D54"/>
  <c r="E54"/>
  <c r="F54"/>
  <c r="G54"/>
  <c r="H54"/>
  <c r="I54"/>
  <c r="J54"/>
  <c r="AI54" s="1"/>
  <c r="K54"/>
  <c r="L54"/>
  <c r="M54"/>
  <c r="N54"/>
  <c r="O54"/>
  <c r="P54"/>
  <c r="Q54"/>
  <c r="R54"/>
  <c r="S54"/>
  <c r="T54"/>
  <c r="U54"/>
  <c r="V54"/>
  <c r="AJ54" s="1"/>
  <c r="AN54" s="1"/>
  <c r="W54"/>
  <c r="AK54" s="1"/>
  <c r="X54"/>
  <c r="AL54" s="1"/>
  <c r="Y54"/>
  <c r="AM54" s="1"/>
  <c r="Z54"/>
  <c r="AA54"/>
  <c r="AB54"/>
  <c r="AC54"/>
  <c r="AD54"/>
  <c r="A55"/>
  <c r="B55"/>
  <c r="C55"/>
  <c r="D55"/>
  <c r="E55"/>
  <c r="F55"/>
  <c r="G55"/>
  <c r="H55"/>
  <c r="I55"/>
  <c r="J55"/>
  <c r="AI55" s="1"/>
  <c r="K55"/>
  <c r="L55"/>
  <c r="M55"/>
  <c r="N55"/>
  <c r="O55"/>
  <c r="P55"/>
  <c r="Q55"/>
  <c r="R55"/>
  <c r="S55"/>
  <c r="T55"/>
  <c r="U55"/>
  <c r="V55"/>
  <c r="AJ55" s="1"/>
  <c r="W55"/>
  <c r="AK55" s="1"/>
  <c r="X55"/>
  <c r="AL55" s="1"/>
  <c r="Y55"/>
  <c r="AM55" s="1"/>
  <c r="Z55"/>
  <c r="AA55"/>
  <c r="AB55"/>
  <c r="AC55"/>
  <c r="AD55"/>
  <c r="A56"/>
  <c r="B56"/>
  <c r="C56"/>
  <c r="D56"/>
  <c r="E56"/>
  <c r="F56"/>
  <c r="G56"/>
  <c r="H56"/>
  <c r="I56"/>
  <c r="J56"/>
  <c r="AI56" s="1"/>
  <c r="K56"/>
  <c r="L56"/>
  <c r="M56"/>
  <c r="N56"/>
  <c r="O56"/>
  <c r="P56"/>
  <c r="Q56"/>
  <c r="R56"/>
  <c r="S56"/>
  <c r="T56"/>
  <c r="U56"/>
  <c r="V56"/>
  <c r="AJ56" s="1"/>
  <c r="AN56" s="1"/>
  <c r="W56"/>
  <c r="AK56" s="1"/>
  <c r="X56"/>
  <c r="AL56" s="1"/>
  <c r="Y56"/>
  <c r="AM56" s="1"/>
  <c r="Z56"/>
  <c r="AA56"/>
  <c r="AB56"/>
  <c r="AC56"/>
  <c r="AD56"/>
  <c r="A57"/>
  <c r="B57"/>
  <c r="C57"/>
  <c r="D57"/>
  <c r="E57"/>
  <c r="F57"/>
  <c r="G57"/>
  <c r="H57"/>
  <c r="I57"/>
  <c r="J57"/>
  <c r="AI57" s="1"/>
  <c r="K57"/>
  <c r="L57"/>
  <c r="M57"/>
  <c r="N57"/>
  <c r="O57"/>
  <c r="P57"/>
  <c r="Q57"/>
  <c r="R57"/>
  <c r="S57"/>
  <c r="T57"/>
  <c r="U57"/>
  <c r="V57"/>
  <c r="AJ57" s="1"/>
  <c r="W57"/>
  <c r="AK57" s="1"/>
  <c r="X57"/>
  <c r="AL57" s="1"/>
  <c r="Y57"/>
  <c r="AM57" s="1"/>
  <c r="Z57"/>
  <c r="AA57"/>
  <c r="AB57"/>
  <c r="AC57"/>
  <c r="AD57"/>
  <c r="A48"/>
  <c r="B48"/>
  <c r="C48"/>
  <c r="D48"/>
  <c r="E48"/>
  <c r="F48"/>
  <c r="G48"/>
  <c r="H48"/>
  <c r="I48"/>
  <c r="J48"/>
  <c r="AI48" s="1"/>
  <c r="K48"/>
  <c r="L48"/>
  <c r="M48"/>
  <c r="N48"/>
  <c r="O48"/>
  <c r="P48"/>
  <c r="Q48"/>
  <c r="R48"/>
  <c r="S48"/>
  <c r="T48"/>
  <c r="U48"/>
  <c r="V48"/>
  <c r="AJ48" s="1"/>
  <c r="W48"/>
  <c r="AK48" s="1"/>
  <c r="X48"/>
  <c r="AL48" s="1"/>
  <c r="Y48"/>
  <c r="AM48" s="1"/>
  <c r="Z48"/>
  <c r="AA48"/>
  <c r="AB48"/>
  <c r="AC48"/>
  <c r="AD48"/>
  <c r="A49"/>
  <c r="B49"/>
  <c r="C49"/>
  <c r="D49"/>
  <c r="E49"/>
  <c r="F49"/>
  <c r="G49"/>
  <c r="H49"/>
  <c r="I49"/>
  <c r="J49"/>
  <c r="AI49" s="1"/>
  <c r="K49"/>
  <c r="L49"/>
  <c r="M49"/>
  <c r="N49"/>
  <c r="O49"/>
  <c r="P49"/>
  <c r="Q49"/>
  <c r="R49"/>
  <c r="S49"/>
  <c r="T49"/>
  <c r="U49"/>
  <c r="V49"/>
  <c r="AJ49" s="1"/>
  <c r="AN49" s="1"/>
  <c r="W49"/>
  <c r="AK49" s="1"/>
  <c r="X49"/>
  <c r="AL49" s="1"/>
  <c r="Y49"/>
  <c r="AM49" s="1"/>
  <c r="Z49"/>
  <c r="AA49"/>
  <c r="AB49"/>
  <c r="AC49"/>
  <c r="AD49"/>
  <c r="A50"/>
  <c r="B50"/>
  <c r="C50"/>
  <c r="D50"/>
  <c r="E50"/>
  <c r="F50"/>
  <c r="G50"/>
  <c r="H50"/>
  <c r="I50"/>
  <c r="J50"/>
  <c r="AI50" s="1"/>
  <c r="K50"/>
  <c r="L50"/>
  <c r="M50"/>
  <c r="N50"/>
  <c r="O50"/>
  <c r="P50"/>
  <c r="Q50"/>
  <c r="R50"/>
  <c r="S50"/>
  <c r="T50"/>
  <c r="U50"/>
  <c r="V50"/>
  <c r="AJ50" s="1"/>
  <c r="W50"/>
  <c r="AK50" s="1"/>
  <c r="X50"/>
  <c r="AL50" s="1"/>
  <c r="Y50"/>
  <c r="AM50" s="1"/>
  <c r="Z50"/>
  <c r="AA50"/>
  <c r="AB50"/>
  <c r="AC50"/>
  <c r="AD50"/>
  <c r="A51"/>
  <c r="B51"/>
  <c r="C51"/>
  <c r="D51"/>
  <c r="E51"/>
  <c r="F51"/>
  <c r="G51"/>
  <c r="H51"/>
  <c r="I51"/>
  <c r="J51"/>
  <c r="AI51" s="1"/>
  <c r="K51"/>
  <c r="L51"/>
  <c r="M51"/>
  <c r="N51"/>
  <c r="O51"/>
  <c r="P51"/>
  <c r="Q51"/>
  <c r="R51"/>
  <c r="S51"/>
  <c r="T51"/>
  <c r="U51"/>
  <c r="V51"/>
  <c r="AJ51" s="1"/>
  <c r="AN51" s="1"/>
  <c r="W51"/>
  <c r="AK51" s="1"/>
  <c r="X51"/>
  <c r="AL51" s="1"/>
  <c r="Y51"/>
  <c r="AM51" s="1"/>
  <c r="Z51"/>
  <c r="AA51"/>
  <c r="AB51"/>
  <c r="AC51"/>
  <c r="AD51"/>
  <c r="A58"/>
  <c r="B58"/>
  <c r="C58"/>
  <c r="D58"/>
  <c r="E58"/>
  <c r="F58"/>
  <c r="G58"/>
  <c r="H58"/>
  <c r="I58"/>
  <c r="J58"/>
  <c r="AI58" s="1"/>
  <c r="K58"/>
  <c r="L58"/>
  <c r="M58"/>
  <c r="N58"/>
  <c r="O58"/>
  <c r="P58"/>
  <c r="Q58"/>
  <c r="R58"/>
  <c r="S58"/>
  <c r="T58"/>
  <c r="U58"/>
  <c r="V58"/>
  <c r="AJ58" s="1"/>
  <c r="AN58" s="1"/>
  <c r="W58"/>
  <c r="AK58" s="1"/>
  <c r="X58"/>
  <c r="AL58" s="1"/>
  <c r="Y58"/>
  <c r="AM58" s="1"/>
  <c r="Z58"/>
  <c r="AA58"/>
  <c r="AB58"/>
  <c r="AC58"/>
  <c r="AD58"/>
  <c r="A59"/>
  <c r="B59"/>
  <c r="C59"/>
  <c r="D59"/>
  <c r="E59"/>
  <c r="F59"/>
  <c r="G59"/>
  <c r="H59"/>
  <c r="I59"/>
  <c r="J59"/>
  <c r="AI59" s="1"/>
  <c r="K59"/>
  <c r="L59"/>
  <c r="M59"/>
  <c r="N59"/>
  <c r="O59"/>
  <c r="P59"/>
  <c r="Q59"/>
  <c r="R59"/>
  <c r="S59"/>
  <c r="T59"/>
  <c r="U59"/>
  <c r="V59"/>
  <c r="AJ59" s="1"/>
  <c r="W59"/>
  <c r="AK59" s="1"/>
  <c r="X59"/>
  <c r="AL59" s="1"/>
  <c r="Y59"/>
  <c r="AM59" s="1"/>
  <c r="Z59"/>
  <c r="AA59"/>
  <c r="AB59"/>
  <c r="AC59"/>
  <c r="AD59"/>
  <c r="A60"/>
  <c r="B60"/>
  <c r="C60"/>
  <c r="D60"/>
  <c r="E60"/>
  <c r="F60"/>
  <c r="G60"/>
  <c r="H60"/>
  <c r="I60"/>
  <c r="J60"/>
  <c r="AI60" s="1"/>
  <c r="K60"/>
  <c r="L60"/>
  <c r="M60"/>
  <c r="N60"/>
  <c r="O60"/>
  <c r="P60"/>
  <c r="Q60"/>
  <c r="R60"/>
  <c r="S60"/>
  <c r="T60"/>
  <c r="U60"/>
  <c r="V60"/>
  <c r="AJ60" s="1"/>
  <c r="AN60" s="1"/>
  <c r="W60"/>
  <c r="AK60" s="1"/>
  <c r="X60"/>
  <c r="AL60" s="1"/>
  <c r="Y60"/>
  <c r="AM60" s="1"/>
  <c r="Z60"/>
  <c r="AA60"/>
  <c r="AB60"/>
  <c r="AC60"/>
  <c r="AD60"/>
  <c r="A61"/>
  <c r="B61"/>
  <c r="C61"/>
  <c r="D61"/>
  <c r="E61"/>
  <c r="F61"/>
  <c r="G61"/>
  <c r="H61"/>
  <c r="I61"/>
  <c r="J61"/>
  <c r="AI61" s="1"/>
  <c r="K61"/>
  <c r="L61"/>
  <c r="M61"/>
  <c r="N61"/>
  <c r="O61"/>
  <c r="P61"/>
  <c r="Q61"/>
  <c r="R61"/>
  <c r="S61"/>
  <c r="T61"/>
  <c r="U61"/>
  <c r="V61"/>
  <c r="AJ61" s="1"/>
  <c r="W61"/>
  <c r="AK61" s="1"/>
  <c r="X61"/>
  <c r="AL61" s="1"/>
  <c r="Y61"/>
  <c r="AM61" s="1"/>
  <c r="Z61"/>
  <c r="AA61"/>
  <c r="AB61"/>
  <c r="AC61"/>
  <c r="AD61"/>
  <c r="A62"/>
  <c r="B62"/>
  <c r="C62"/>
  <c r="D62"/>
  <c r="E62"/>
  <c r="F62"/>
  <c r="G62"/>
  <c r="H62"/>
  <c r="I62"/>
  <c r="J62"/>
  <c r="AI62" s="1"/>
  <c r="K62"/>
  <c r="L62"/>
  <c r="M62"/>
  <c r="N62"/>
  <c r="O62"/>
  <c r="P62"/>
  <c r="Q62"/>
  <c r="R62"/>
  <c r="S62"/>
  <c r="T62"/>
  <c r="U62"/>
  <c r="V62"/>
  <c r="AJ62" s="1"/>
  <c r="AN62" s="1"/>
  <c r="W62"/>
  <c r="AK62" s="1"/>
  <c r="X62"/>
  <c r="AL62" s="1"/>
  <c r="Y62"/>
  <c r="AM62" s="1"/>
  <c r="Z62"/>
  <c r="AA62"/>
  <c r="AB62"/>
  <c r="AC62"/>
  <c r="AD62"/>
  <c r="A66"/>
  <c r="B66"/>
  <c r="C66"/>
  <c r="D66"/>
  <c r="E66"/>
  <c r="F66"/>
  <c r="G66"/>
  <c r="H66"/>
  <c r="I66"/>
  <c r="J66"/>
  <c r="AI66" s="1"/>
  <c r="K66"/>
  <c r="L66"/>
  <c r="M66"/>
  <c r="N66"/>
  <c r="O66"/>
  <c r="P66"/>
  <c r="Q66"/>
  <c r="R66"/>
  <c r="S66"/>
  <c r="T66"/>
  <c r="U66"/>
  <c r="V66"/>
  <c r="AJ66" s="1"/>
  <c r="W66"/>
  <c r="AK66" s="1"/>
  <c r="X66"/>
  <c r="AL66" s="1"/>
  <c r="Y66"/>
  <c r="AM66" s="1"/>
  <c r="Z66"/>
  <c r="AA66"/>
  <c r="AB66"/>
  <c r="AC66"/>
  <c r="AD66"/>
  <c r="A67"/>
  <c r="B67"/>
  <c r="C67"/>
  <c r="D67"/>
  <c r="E67"/>
  <c r="F67"/>
  <c r="G67"/>
  <c r="H67"/>
  <c r="I67"/>
  <c r="J67"/>
  <c r="AI67" s="1"/>
  <c r="K67"/>
  <c r="L67"/>
  <c r="M67"/>
  <c r="N67"/>
  <c r="O67"/>
  <c r="P67"/>
  <c r="Q67"/>
  <c r="R67"/>
  <c r="S67"/>
  <c r="T67"/>
  <c r="U67"/>
  <c r="V67"/>
  <c r="AJ67" s="1"/>
  <c r="AN67" s="1"/>
  <c r="W67"/>
  <c r="AK67" s="1"/>
  <c r="X67"/>
  <c r="AL67" s="1"/>
  <c r="Y67"/>
  <c r="AM67" s="1"/>
  <c r="Z67"/>
  <c r="AA67"/>
  <c r="AB67"/>
  <c r="AC67"/>
  <c r="AD67"/>
  <c r="A68"/>
  <c r="B68"/>
  <c r="C68"/>
  <c r="D68"/>
  <c r="E68"/>
  <c r="F68"/>
  <c r="G68"/>
  <c r="H68"/>
  <c r="I68"/>
  <c r="J68"/>
  <c r="AI68" s="1"/>
  <c r="K68"/>
  <c r="L68"/>
  <c r="M68"/>
  <c r="N68"/>
  <c r="O68"/>
  <c r="P68"/>
  <c r="Q68"/>
  <c r="R68"/>
  <c r="S68"/>
  <c r="T68"/>
  <c r="U68"/>
  <c r="V68"/>
  <c r="AJ68" s="1"/>
  <c r="W68"/>
  <c r="AK68" s="1"/>
  <c r="X68"/>
  <c r="AL68" s="1"/>
  <c r="Y68"/>
  <c r="AM68" s="1"/>
  <c r="Z68"/>
  <c r="AA68"/>
  <c r="AB68"/>
  <c r="AC68"/>
  <c r="AD68"/>
  <c r="A69"/>
  <c r="B69"/>
  <c r="C69"/>
  <c r="D69"/>
  <c r="E69"/>
  <c r="F69"/>
  <c r="G69"/>
  <c r="H69"/>
  <c r="I69"/>
  <c r="J69"/>
  <c r="AI69" s="1"/>
  <c r="K69"/>
  <c r="L69"/>
  <c r="M69"/>
  <c r="N69"/>
  <c r="O69"/>
  <c r="P69"/>
  <c r="Q69"/>
  <c r="R69"/>
  <c r="S69"/>
  <c r="T69"/>
  <c r="U69"/>
  <c r="V69"/>
  <c r="AJ69" s="1"/>
  <c r="AN69" s="1"/>
  <c r="W69"/>
  <c r="AK69" s="1"/>
  <c r="X69"/>
  <c r="AL69" s="1"/>
  <c r="Y69"/>
  <c r="AM69" s="1"/>
  <c r="Z69"/>
  <c r="AA69"/>
  <c r="AB69"/>
  <c r="AC69"/>
  <c r="AD69"/>
  <c r="A70"/>
  <c r="B70"/>
  <c r="C70"/>
  <c r="D70"/>
  <c r="E70"/>
  <c r="F70"/>
  <c r="G70"/>
  <c r="H70"/>
  <c r="I70"/>
  <c r="J70"/>
  <c r="AI70" s="1"/>
  <c r="K70"/>
  <c r="L70"/>
  <c r="M70"/>
  <c r="N70"/>
  <c r="O70"/>
  <c r="P70"/>
  <c r="Q70"/>
  <c r="R70"/>
  <c r="S70"/>
  <c r="T70"/>
  <c r="U70"/>
  <c r="V70"/>
  <c r="AJ70" s="1"/>
  <c r="W70"/>
  <c r="AK70" s="1"/>
  <c r="X70"/>
  <c r="AL70" s="1"/>
  <c r="Y70"/>
  <c r="AM70" s="1"/>
  <c r="Z70"/>
  <c r="AA70"/>
  <c r="AB70"/>
  <c r="AC70"/>
  <c r="AD70"/>
  <c r="A73"/>
  <c r="B73"/>
  <c r="C73"/>
  <c r="D73"/>
  <c r="E73"/>
  <c r="F73"/>
  <c r="G73"/>
  <c r="H73"/>
  <c r="I73"/>
  <c r="J73"/>
  <c r="AI73" s="1"/>
  <c r="K73"/>
  <c r="L73"/>
  <c r="M73"/>
  <c r="N73"/>
  <c r="O73"/>
  <c r="P73"/>
  <c r="Q73"/>
  <c r="R73"/>
  <c r="S73"/>
  <c r="T73"/>
  <c r="U73"/>
  <c r="V73"/>
  <c r="AJ73" s="1"/>
  <c r="W73"/>
  <c r="AK73" s="1"/>
  <c r="X73"/>
  <c r="AL73" s="1"/>
  <c r="Y73"/>
  <c r="AM73" s="1"/>
  <c r="Z73"/>
  <c r="AA73"/>
  <c r="AB73"/>
  <c r="AC73"/>
  <c r="AD73"/>
  <c r="A74"/>
  <c r="B74"/>
  <c r="C74"/>
  <c r="D74"/>
  <c r="E74"/>
  <c r="F74"/>
  <c r="G74"/>
  <c r="H74"/>
  <c r="I74"/>
  <c r="J74"/>
  <c r="AI74" s="1"/>
  <c r="K74"/>
  <c r="L74"/>
  <c r="M74"/>
  <c r="N74"/>
  <c r="O74"/>
  <c r="P74"/>
  <c r="Q74"/>
  <c r="R74"/>
  <c r="S74"/>
  <c r="T74"/>
  <c r="U74"/>
  <c r="V74"/>
  <c r="AJ74" s="1"/>
  <c r="AN74" s="1"/>
  <c r="W74"/>
  <c r="AK74" s="1"/>
  <c r="X74"/>
  <c r="AL74" s="1"/>
  <c r="Y74"/>
  <c r="AM74" s="1"/>
  <c r="Z74"/>
  <c r="AA74"/>
  <c r="AB74"/>
  <c r="AC74"/>
  <c r="AD74"/>
  <c r="A75"/>
  <c r="B75"/>
  <c r="C75"/>
  <c r="D75"/>
  <c r="E75"/>
  <c r="F75"/>
  <c r="G75"/>
  <c r="H75"/>
  <c r="I75"/>
  <c r="J75"/>
  <c r="AI75" s="1"/>
  <c r="K75"/>
  <c r="L75"/>
  <c r="M75"/>
  <c r="N75"/>
  <c r="O75"/>
  <c r="P75"/>
  <c r="Q75"/>
  <c r="R75"/>
  <c r="S75"/>
  <c r="T75"/>
  <c r="U75"/>
  <c r="V75"/>
  <c r="AJ75" s="1"/>
  <c r="W75"/>
  <c r="AK75" s="1"/>
  <c r="X75"/>
  <c r="AL75" s="1"/>
  <c r="Y75"/>
  <c r="AM75" s="1"/>
  <c r="Z75"/>
  <c r="AA75"/>
  <c r="AB75"/>
  <c r="AC75"/>
  <c r="AD75"/>
  <c r="A76"/>
  <c r="B76"/>
  <c r="C76"/>
  <c r="D76"/>
  <c r="E76"/>
  <c r="F76"/>
  <c r="G76"/>
  <c r="H76"/>
  <c r="I76"/>
  <c r="J76"/>
  <c r="AI76" s="1"/>
  <c r="K76"/>
  <c r="L76"/>
  <c r="M76"/>
  <c r="N76"/>
  <c r="O76"/>
  <c r="P76"/>
  <c r="Q76"/>
  <c r="R76"/>
  <c r="S76"/>
  <c r="T76"/>
  <c r="U76"/>
  <c r="V76"/>
  <c r="AJ76" s="1"/>
  <c r="AN76" s="1"/>
  <c r="W76"/>
  <c r="AK76" s="1"/>
  <c r="X76"/>
  <c r="AL76" s="1"/>
  <c r="Y76"/>
  <c r="AM76" s="1"/>
  <c r="Z76"/>
  <c r="AA76"/>
  <c r="AB76"/>
  <c r="AC76"/>
  <c r="AD76"/>
  <c r="A77"/>
  <c r="B77"/>
  <c r="C77"/>
  <c r="D77"/>
  <c r="E77"/>
  <c r="F77"/>
  <c r="G77"/>
  <c r="H77"/>
  <c r="I77"/>
  <c r="J77"/>
  <c r="AI77" s="1"/>
  <c r="K77"/>
  <c r="L77"/>
  <c r="M77"/>
  <c r="N77"/>
  <c r="O77"/>
  <c r="P77"/>
  <c r="Q77"/>
  <c r="R77"/>
  <c r="S77"/>
  <c r="T77"/>
  <c r="U77"/>
  <c r="V77"/>
  <c r="AJ77" s="1"/>
  <c r="W77"/>
  <c r="AK77" s="1"/>
  <c r="X77"/>
  <c r="AL77" s="1"/>
  <c r="Y77"/>
  <c r="AM77" s="1"/>
  <c r="Z77"/>
  <c r="AA77"/>
  <c r="AB77"/>
  <c r="AC77"/>
  <c r="AD77"/>
  <c r="A78"/>
  <c r="B78"/>
  <c r="C78"/>
  <c r="D78"/>
  <c r="E78"/>
  <c r="F78"/>
  <c r="G78"/>
  <c r="H78"/>
  <c r="I78"/>
  <c r="J78"/>
  <c r="AI78" s="1"/>
  <c r="K78"/>
  <c r="L78"/>
  <c r="M78"/>
  <c r="N78"/>
  <c r="O78"/>
  <c r="P78"/>
  <c r="Q78"/>
  <c r="R78"/>
  <c r="S78"/>
  <c r="T78"/>
  <c r="U78"/>
  <c r="V78"/>
  <c r="AJ78" s="1"/>
  <c r="W78"/>
  <c r="AK78" s="1"/>
  <c r="X78"/>
  <c r="AL78" s="1"/>
  <c r="Y78"/>
  <c r="AM78" s="1"/>
  <c r="Z78"/>
  <c r="AA78"/>
  <c r="AB78"/>
  <c r="AC78"/>
  <c r="AD78"/>
  <c r="A80"/>
  <c r="B80"/>
  <c r="C80"/>
  <c r="D80"/>
  <c r="E80"/>
  <c r="F80"/>
  <c r="G80"/>
  <c r="H80"/>
  <c r="I80"/>
  <c r="J80"/>
  <c r="AI80" s="1"/>
  <c r="K80"/>
  <c r="L80"/>
  <c r="M80"/>
  <c r="N80"/>
  <c r="O80"/>
  <c r="P80"/>
  <c r="Q80"/>
  <c r="R80"/>
  <c r="S80"/>
  <c r="T80"/>
  <c r="U80"/>
  <c r="V80"/>
  <c r="AJ80" s="1"/>
  <c r="W80"/>
  <c r="AK80" s="1"/>
  <c r="X80"/>
  <c r="AL80" s="1"/>
  <c r="Y80"/>
  <c r="AM80" s="1"/>
  <c r="Z80"/>
  <c r="AA80"/>
  <c r="AB80"/>
  <c r="AC80"/>
  <c r="AD80"/>
  <c r="A81"/>
  <c r="B81"/>
  <c r="C81"/>
  <c r="D81"/>
  <c r="E81"/>
  <c r="F81"/>
  <c r="G81"/>
  <c r="H81"/>
  <c r="I81"/>
  <c r="J81"/>
  <c r="AI81" s="1"/>
  <c r="K81"/>
  <c r="L81"/>
  <c r="M81"/>
  <c r="N81"/>
  <c r="O81"/>
  <c r="P81"/>
  <c r="Q81"/>
  <c r="R81"/>
  <c r="S81"/>
  <c r="T81"/>
  <c r="U81"/>
  <c r="V81"/>
  <c r="AJ81" s="1"/>
  <c r="AN81" s="1"/>
  <c r="W81"/>
  <c r="AK81" s="1"/>
  <c r="X81"/>
  <c r="AL81" s="1"/>
  <c r="Y81"/>
  <c r="AM81" s="1"/>
  <c r="Z81"/>
  <c r="AA81"/>
  <c r="AB81"/>
  <c r="AC81"/>
  <c r="AD81"/>
  <c r="A82"/>
  <c r="B82"/>
  <c r="C82"/>
  <c r="D82"/>
  <c r="E82"/>
  <c r="F82"/>
  <c r="G82"/>
  <c r="H82"/>
  <c r="I82"/>
  <c r="J82"/>
  <c r="AI82" s="1"/>
  <c r="K82"/>
  <c r="L82"/>
  <c r="M82"/>
  <c r="N82"/>
  <c r="O82"/>
  <c r="P82"/>
  <c r="Q82"/>
  <c r="R82"/>
  <c r="S82"/>
  <c r="T82"/>
  <c r="U82"/>
  <c r="V82"/>
  <c r="AJ82" s="1"/>
  <c r="AN82" s="1"/>
  <c r="W82"/>
  <c r="AK82" s="1"/>
  <c r="X82"/>
  <c r="AL82" s="1"/>
  <c r="Y82"/>
  <c r="AM82" s="1"/>
  <c r="Z82"/>
  <c r="AA82"/>
  <c r="AB82"/>
  <c r="AC82"/>
  <c r="AD82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7"/>
  <c r="AO69" l="1"/>
  <c r="AO67"/>
  <c r="AO62"/>
  <c r="AO60"/>
  <c r="AO58"/>
  <c r="AO56"/>
  <c r="AO54"/>
  <c r="AO47"/>
  <c r="AO45"/>
  <c r="AO43"/>
  <c r="AO41"/>
  <c r="AO39"/>
  <c r="AO35"/>
  <c r="AO31"/>
  <c r="AO21"/>
  <c r="AO17"/>
  <c r="AO13"/>
  <c r="AO9"/>
  <c r="AO65"/>
  <c r="AN77"/>
  <c r="AO77" s="1"/>
  <c r="AN36"/>
  <c r="AO36" s="1"/>
  <c r="AN26"/>
  <c r="AO26" s="1"/>
  <c r="AN20"/>
  <c r="AO20" s="1"/>
  <c r="AN16"/>
  <c r="AO16" s="1"/>
  <c r="AN12"/>
  <c r="AO12" s="1"/>
  <c r="AN70"/>
  <c r="AO70" s="1"/>
  <c r="AN68"/>
  <c r="AO68" s="1"/>
  <c r="AN66"/>
  <c r="AO66" s="1"/>
  <c r="AN61"/>
  <c r="AO61" s="1"/>
  <c r="AN59"/>
  <c r="AO59" s="1"/>
  <c r="AN57"/>
  <c r="AO57" s="1"/>
  <c r="AN55"/>
  <c r="AO55" s="1"/>
  <c r="AN53"/>
  <c r="AO53" s="1"/>
  <c r="AN46"/>
  <c r="AO46" s="1"/>
  <c r="AN44"/>
  <c r="AO44" s="1"/>
  <c r="AN42"/>
  <c r="AO42" s="1"/>
  <c r="AN40"/>
  <c r="AO40" s="1"/>
  <c r="AN38"/>
  <c r="AO38" s="1"/>
  <c r="AN34"/>
  <c r="AO34" s="1"/>
  <c r="AN30"/>
  <c r="AO30" s="1"/>
  <c r="AN24"/>
  <c r="AO24" s="1"/>
  <c r="AO22"/>
  <c r="AN22"/>
  <c r="AN18"/>
  <c r="AO18" s="1"/>
  <c r="AN14"/>
  <c r="AO14" s="1"/>
  <c r="AN10"/>
  <c r="AO10" s="1"/>
  <c r="AO81"/>
  <c r="AO76"/>
  <c r="AO74"/>
  <c r="AO51"/>
  <c r="AO49"/>
  <c r="AO37"/>
  <c r="AO33"/>
  <c r="AO29"/>
  <c r="AO19"/>
  <c r="AO15"/>
  <c r="AO11"/>
  <c r="AN75"/>
  <c r="AO75" s="1"/>
  <c r="AN73"/>
  <c r="AO73" s="1"/>
  <c r="AN50"/>
  <c r="AO50" s="1"/>
  <c r="AN48"/>
  <c r="AO48" s="1"/>
  <c r="AN32"/>
  <c r="AO32" s="1"/>
  <c r="AN28"/>
  <c r="AO28" s="1"/>
  <c r="AN8"/>
  <c r="AO8" s="1"/>
  <c r="AO82"/>
  <c r="AN78"/>
  <c r="AO78" s="1"/>
  <c r="AN80"/>
  <c r="AO80" s="1"/>
  <c r="AP46"/>
  <c r="AP15"/>
</calcChain>
</file>

<file path=xl/sharedStrings.xml><?xml version="1.0" encoding="utf-8"?>
<sst xmlns="http://schemas.openxmlformats.org/spreadsheetml/2006/main" count="2168" uniqueCount="327">
  <si>
    <t xml:space="preserve">                                                                                </t>
  </si>
  <si>
    <t xml:space="preserve">Run :     1  Seq   1  Rec   1  File L3A:980011  Date 23-SEP-2013 17:41:06.26    </t>
  </si>
  <si>
    <t xml:space="preserve">Mode: MW CENTR_PHI  Npts     1  Mon1[  DB]=    1000 *   175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</si>
  <si>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</si>
  <si>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</si>
  <si>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 -45.100  PHI= -90.200 DSRD=   5.500     </t>
  </si>
  <si>
    <t xml:space="preserve">Drv : XPOS= 100.800 YPOS= -12.348 ZPOS=  80.000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</si>
  <si>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</si>
  <si>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</si>
  <si>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</si>
  <si>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</si>
  <si>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</si>
  <si>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L3A:980011  Date 23-SEP-2013 17:52:36.81    </t>
  </si>
  <si>
    <t xml:space="preserve">Drv : XPOS= 101.800 YPOS= -12.296 ZPOS=  80.000 DSTD=   0.000                   </t>
  </si>
  <si>
    <t xml:space="preserve">Run :     3  Seq   3  Rec   3  File L3A:980011  Date 23-SEP-2013 18:03:44.99    </t>
  </si>
  <si>
    <t xml:space="preserve">Drv : XPOS= 102.800 YPOS= -12.246 ZPOS=  80.000 DSTD=   0.000                   </t>
  </si>
  <si>
    <t xml:space="preserve">Run :     4  Seq   4  Rec   4  File L3A:980011  Date 23-SEP-2013 18:14:42.03    </t>
  </si>
  <si>
    <t xml:space="preserve">Drv : XPOS= 103.800 YPOS= -12.230 ZPOS=  80.000 DSTD=   0.000                   </t>
  </si>
  <si>
    <t xml:space="preserve">Run :     5  Seq   5  Rec   5  File L3A:980011  Date 23-SEP-2013 18:25:41.55    </t>
  </si>
  <si>
    <t xml:space="preserve">Drv : XPOS= 104.800 YPOS= -12.193 ZPOS=  80.000 DSTD=   0.000                   </t>
  </si>
  <si>
    <t xml:space="preserve">Run :     6  Seq   6  Rec   6  File L3A:980011  Date 23-SEP-2013 18:36:40.00    </t>
  </si>
  <si>
    <t xml:space="preserve">Drv : XPOS= 105.800 YPOS= -12.139 ZPOS=  80.000 DSTD=   0.000                   </t>
  </si>
  <si>
    <t xml:space="preserve">Run :     7  Seq   7  Rec   7  File L3A:980011  Date 23-SEP-2013 18:47:40.45    </t>
  </si>
  <si>
    <t xml:space="preserve">Drv : XPOS= 106.800 YPOS= -12.128 ZPOS=  80.000 DSTD=   0.000                   </t>
  </si>
  <si>
    <t xml:space="preserve">Run :     8  Seq   8  Rec   8  File L3A:980011  Date 23-SEP-2013 18:58:41.51    </t>
  </si>
  <si>
    <t xml:space="preserve">Drv : XPOS= 107.800 YPOS= -12.047 ZPOS=  80.000 DSTD=   0.000                   </t>
  </si>
  <si>
    <t xml:space="preserve">Run :     9  Seq   9  Rec   9  File L3A:980011  Date 23-SEP-2013 19:09:40.86    </t>
  </si>
  <si>
    <t xml:space="preserve">Mode: MW CENTR_PHI  Npts     1  Mon1[  DB]=    1000 *   235  Mon2[CF]=*      1  </t>
  </si>
  <si>
    <t xml:space="preserve">Drv : XPOS= 108.800 YPOS= -12.251 ZPOS=  80.000 DSTD=   0.000                   </t>
  </si>
  <si>
    <t xml:space="preserve">Run :    10  Seq  10  Rec  10  File L3A:980011  Date 23-SEP-2013 19:24:31.11    </t>
  </si>
  <si>
    <t xml:space="preserve">Drv : XPOS= 109.800 YPOS= -12.503 ZPOS=  80.000 DSTD=   0.000                   </t>
  </si>
  <si>
    <t xml:space="preserve">Run :    11  Seq  11  Rec  11  File L3A:980011  Date 23-SEP-2013 19:39:17.51    </t>
  </si>
  <si>
    <t xml:space="preserve">Drv : XPOS= 110.800 YPOS= -12.650 ZPOS=  80.000 DSTD=   0.000                   </t>
  </si>
  <si>
    <t xml:space="preserve">Run :    12  Seq  12  Rec  12  File L3A:980011  Date 23-SEP-2013 19:54:10.75    </t>
  </si>
  <si>
    <t xml:space="preserve">Drv : XPOS= 111.800 YPOS= -12.782 ZPOS=  80.000 DSTD=   0.000                   </t>
  </si>
  <si>
    <t xml:space="preserve">Run :    13  Seq  13  Rec  13  File L3A:980011  Date 23-SEP-2013 20:08:51.45    </t>
  </si>
  <si>
    <t xml:space="preserve">Drv : XPOS= 112.800 YPOS= -12.827 ZPOS=  80.000 DSTD=   0.000                   </t>
  </si>
  <si>
    <t xml:space="preserve">Run :    14  Seq  14  Rec  14  File L3A:980011  Date 23-SEP-2013 20:23:35.29    </t>
  </si>
  <si>
    <t xml:space="preserve">Drv : XPOS= 113.800 YPOS= -12.916 ZPOS=  80.000 DSTD=   0.000                   </t>
  </si>
  <si>
    <t xml:space="preserve">Run :    15  Seq  15  Rec  15  File L3A:980011  Date 23-SEP-2013 20:38:28.41    </t>
  </si>
  <si>
    <t xml:space="preserve">Drv : XPOS= 114.800 YPOS= -13.027 ZPOS=  80.000 DSTD=   0.000                   </t>
  </si>
  <si>
    <t xml:space="preserve">Run :    16  Seq  16  Rec  16  File L3A:980011  Date 23-SEP-2013 20:53:14.62    </t>
  </si>
  <si>
    <t xml:space="preserve">Drv : XPOS= 115.800 YPOS= -13.027 ZPOS=  80.000 DSTD=   0.000                   </t>
  </si>
  <si>
    <t xml:space="preserve">Run :    17  Seq  17  Rec  17  File L3A:980011  Date 23-SEP-2013 21:07:58.96    </t>
  </si>
  <si>
    <t xml:space="preserve">Drv : XPOS= 116.800 YPOS= -13.098 ZPOS=  80.000 DSTD=   0.000                   </t>
  </si>
  <si>
    <t xml:space="preserve">Run :    18  Seq  18  Rec  18  File L3A:980011  Date 23-SEP-2013 21:23:01.73    </t>
  </si>
  <si>
    <t xml:space="preserve">Drv :  2TM=  71.870 TMFR=  35.935  PSI= -45.100  PHI= -89.800 DSRD=   5.500     </t>
  </si>
  <si>
    <t xml:space="preserve">Drv : XPOS= 117.800 YPOS= -13.083 ZPOS=  80.000 DSTD=   0.000                   </t>
  </si>
  <si>
    <t xml:space="preserve">MWdc: PhiC= -89.800  PhiW=   0.000  DPhi=   0.113  NSteps=  1                   </t>
  </si>
  <si>
    <t xml:space="preserve">Run :    19  Seq  19  Rec  19  File L3A:980011  Date 23-SEP-2013 21:37:49.07    </t>
  </si>
  <si>
    <t xml:space="preserve">Drv : XPOS= 118.800 YPOS= -13.084 ZPOS=  80.000 DSTD=   0.000                   </t>
  </si>
  <si>
    <t xml:space="preserve">Run :    20  Seq  20  Rec  20  File L3A:980011  Date 23-SEP-2013 21:52:34.94    </t>
  </si>
  <si>
    <t xml:space="preserve">Drv : XPOS= 119.800 YPOS= -13.011 ZPOS=  80.000 DSTD=   0.000                   </t>
  </si>
  <si>
    <t xml:space="preserve">Run :    21  Seq  21  Rec  21  File L3A:980011  Date 23-SEP-2013 22:07:21.03    </t>
  </si>
  <si>
    <t xml:space="preserve">Drv : XPOS= 120.800 YPOS= -12.978 ZPOS=  80.000 DSTD=   0.000                   </t>
  </si>
  <si>
    <t xml:space="preserve">Run :    22  Seq  22  Rec  22  File L3A:980011  Date 23-SEP-2013 22:22:09.33    </t>
  </si>
  <si>
    <t xml:space="preserve">Drv : XPOS= 121.800 YPOS= -12.789 ZPOS=  80.000 DSTD=   0.000                   </t>
  </si>
  <si>
    <t xml:space="preserve">Run :    23  Seq  23  Rec  23  File L3A:980011  Date 23-SEP-2013 22:36:56.33    </t>
  </si>
  <si>
    <t xml:space="preserve">Drv : XPOS= 122.800 YPOS= -12.712 ZPOS=  80.000 DSTD=   0.000                   </t>
  </si>
  <si>
    <t xml:space="preserve">Run :    24  Seq  24  Rec  24  File L3A:980011  Date 23-SEP-2013 22:51:45.52    </t>
  </si>
  <si>
    <t xml:space="preserve">Drv :  2TM=  71.870 TMFR=  35.935  PSI= -45.100  PHI= -90.000 DSRD=   5.500     </t>
  </si>
  <si>
    <t xml:space="preserve">Drv : XPOS= 123.800 YPOS= -12.533 ZPOS=  80.000 DSTD=   0.000                   </t>
  </si>
  <si>
    <t xml:space="preserve">MWdc: PhiC= -90.000  PhiW=   0.000  DPhi=   0.113  NSteps=  1                   </t>
  </si>
  <si>
    <t xml:space="preserve">Run :    25  Seq  25  Rec  25  File L3A:980011  Date 23-SEP-2013 23:06:36.27    </t>
  </si>
  <si>
    <t xml:space="preserve">Drv : XPOS= 124.800 YPOS= -12.401 ZPOS=  80.000 DSTD=   0.000                   </t>
  </si>
  <si>
    <t xml:space="preserve">Run :    26  Seq  26  Rec  26  File L3A:980011  Date 23-SEP-2013 23:21:25.65    </t>
  </si>
  <si>
    <t xml:space="preserve">Drv : XPOS= 125.800 YPOS= -12.259 ZPOS=  80.000 DSTD=   0.000                   </t>
  </si>
  <si>
    <t xml:space="preserve">Run :    27  Seq  27  Rec  27  File L3A:980011  Date 23-SEP-2013 23:32:27.25    </t>
  </si>
  <si>
    <t xml:space="preserve">Drv : XPOS= 126.800 YPOS= -12.264 ZPOS=  80.000 DSTD=   0.000                   </t>
  </si>
  <si>
    <t xml:space="preserve">Run :    28  Seq  28  Rec  28  File L3A:980011  Date 23-SEP-2013 23:43:31.75    </t>
  </si>
  <si>
    <t xml:space="preserve">Drv : XPOS= 127.800 YPOS= -12.346 ZPOS=  80.000 DSTD=   0.000                   </t>
  </si>
  <si>
    <t xml:space="preserve">Run :    29  Seq  29  Rec  29  File L3A:980011  Date 23-SEP-2013 23:54:32.59    </t>
  </si>
  <si>
    <t xml:space="preserve">Drv : XPOS= 128.800 YPOS= -12.344 ZPOS=  80.000 DSTD=   0.000                   </t>
  </si>
  <si>
    <t xml:space="preserve">Run :    30  Seq  30  Rec  30  File L3A:980011  Date 24-SEP-2013 00:05:35.41    </t>
  </si>
  <si>
    <t xml:space="preserve">Drv : XPOS= 129.800 YPOS= -12.448 ZPOS=  80.000 DSTD=   0.000                   </t>
  </si>
  <si>
    <t xml:space="preserve">Run :    31  Seq  31  Rec  31  File L3A:980011  Date 24-SEP-2013 00:16:43.64    </t>
  </si>
  <si>
    <t xml:space="preserve">Drv : XPOS= 130.800 YPOS= -12.463 ZPOS=  80.000 DSTD=   0.000                   </t>
  </si>
  <si>
    <t xml:space="preserve">Run :    32  Seq  32  Rec  32  File L3A:980011  Date 24-SEP-2013 00:27:50.56    </t>
  </si>
  <si>
    <t xml:space="preserve">Drv : XPOS= 131.800 YPOS= -12.486 ZPOS=  80.000 DSTD=   0.000                   </t>
  </si>
  <si>
    <t xml:space="preserve">Run :    33  Seq  33  Rec  33  File L3A:980011  Date 24-SEP-2013 00:38:54.94    </t>
  </si>
  <si>
    <t xml:space="preserve">Drv : XPOS= 132.800 YPOS= -12.500 ZPOS=  80.000 DSTD=   0.000                   </t>
  </si>
  <si>
    <t xml:space="preserve">Run :    34  Seq  34  Rec  34  File L3A:980011  Date 24-SEP-2013 00:49:58.64    </t>
  </si>
  <si>
    <t xml:space="preserve">Drv : XPOS= 107.140 YPOS= -12.101 ZPOS=  80.000 DSTD=   0.000                   </t>
  </si>
  <si>
    <t xml:space="preserve">Run :    35  Seq  35  Rec  35  File L3A:980011  Date 24-SEP-2013 01:01:08.37    </t>
  </si>
  <si>
    <t xml:space="preserve">Drv : XPOS= 107.470 YPOS= -12.074 ZPOS=  80.000 DSTD=   0.000                   </t>
  </si>
  <si>
    <t xml:space="preserve">Run :    36  Seq  36  Rec  36  File L3A:980011  Date 24-SEP-2013 01:12:15.49    </t>
  </si>
  <si>
    <t xml:space="preserve">Drv : XPOS= 108.130 YPOS= -12.115 ZPOS=  80.000 DSTD=   0.000                   </t>
  </si>
  <si>
    <t xml:space="preserve">Run :    37  Seq  37  Rec  37  File L3A:980011  Date 24-SEP-2013 01:27:02.73    </t>
  </si>
  <si>
    <t xml:space="preserve">Drv : XPOS= 108.460 YPOS= -12.183 ZPOS=  80.000 DSTD=   0.000                   </t>
  </si>
  <si>
    <t xml:space="preserve">Run :    38  Seq  38  Rec  38  File L3A:980011  Date 24-SEP-2013 01:41:55.50    </t>
  </si>
  <si>
    <t xml:space="preserve">Drv : XPOS= 107.140 YPOS= -11.951 ZPOS=  80.000 DSTD=   0.000                   </t>
  </si>
  <si>
    <t xml:space="preserve">Run :    39  Seq  39  Rec  39  File L3A:980011  Date 24-SEP-2013 01:53:07.07    </t>
  </si>
  <si>
    <t xml:space="preserve">Drv : XPOS= 107.470 YPOS= -11.924 ZPOS=  80.000 DSTD=   0.000                   </t>
  </si>
  <si>
    <t xml:space="preserve">Run :    40  Seq  40  Rec  40  File L3A:980011  Date 24-SEP-2013 02:04:12.59    </t>
  </si>
  <si>
    <t xml:space="preserve">Drv : XPOS= 107.800 YPOS= -11.897 ZPOS=  80.000 DSTD=   0.000                   </t>
  </si>
  <si>
    <t xml:space="preserve">Run :    41  Seq  41  Rec  41  File L3A:980011  Date 24-SEP-2013 02:15:17.79    </t>
  </si>
  <si>
    <t xml:space="preserve">Drv : XPOS= 108.130 YPOS= -11.965 ZPOS=  80.000 DSTD=   0.000                   </t>
  </si>
  <si>
    <t xml:space="preserve">Run :    42  Seq  42  Rec  42  File L3A:980011  Date 24-SEP-2013 02:26:23.11    </t>
  </si>
  <si>
    <t xml:space="preserve">Drv : XPOS= 108.460 YPOS= -12.033 ZPOS=  80.000 DSTD=   0.000                   </t>
  </si>
  <si>
    <t xml:space="preserve">Run :    43  Seq  43  Rec  43  File L3A:980011  Date 24-SEP-2013 02:41:18.74    </t>
  </si>
  <si>
    <t xml:space="preserve">Drv : XPOS= 125.140 YPOS= -12.353 ZPOS=  80.000 DSTD=   0.000                   </t>
  </si>
  <si>
    <t xml:space="preserve">Run :    44  Seq  44  Rec  44  File L3A:980011  Date 24-SEP-2013 02:56:12.34    </t>
  </si>
  <si>
    <t xml:space="preserve">Drv : XPOS= 125.470 YPOS= -12.306 ZPOS=  80.000 DSTD=   0.000                   </t>
  </si>
  <si>
    <t xml:space="preserve">Run :    45  Seq  45  Rec  45  File L3A:980011  Date 24-SEP-2013 03:11:07.85    </t>
  </si>
  <si>
    <t xml:space="preserve">Drv : XPOS= 126.130 YPOS= -12.260 ZPOS=  80.000 DSTD=   0.000                   </t>
  </si>
  <si>
    <t xml:space="preserve">Run :    46  Seq  46  Rec  46  File L3A:980011  Date 24-SEP-2013 03:22:12.27    </t>
  </si>
  <si>
    <t xml:space="preserve">Drv : XPOS= 126.460 YPOS= -12.262 ZPOS=  80.000 DSTD=   0.000                   </t>
  </si>
  <si>
    <t xml:space="preserve">Run :    47  Seq  47  Rec  47  File L3A:980011  Date 24-SEP-2013 03:33:17.93    </t>
  </si>
  <si>
    <t xml:space="preserve">Drv : XPOS= 125.140 YPOS= -12.203 ZPOS=  80.000 DSTD=   0.000                   </t>
  </si>
  <si>
    <t xml:space="preserve">Run :    48  Seq  48  Rec  48  File L3A:980011  Date 24-SEP-2013 03:48:09.65    </t>
  </si>
  <si>
    <t xml:space="preserve">Drv : XPOS= 125.470 YPOS= -12.156 ZPOS=  80.000 DSTD=   0.000                   </t>
  </si>
  <si>
    <t xml:space="preserve">Run :    49  Seq  49  Rec  49  File L3A:980011  Date 24-SEP-2013 04:03:00.60    </t>
  </si>
  <si>
    <t xml:space="preserve">Drv : XPOS= 125.800 YPOS= -12.109 ZPOS=  80.000 DSTD=   0.000                   </t>
  </si>
  <si>
    <t xml:space="preserve">Run :    50  Seq  50  Rec  50  File L3A:980011  Date 24-SEP-2013 04:17:51.27    </t>
  </si>
  <si>
    <t xml:space="preserve">Drv : XPOS= 126.130 YPOS= -12.110 ZPOS=  80.000 DSTD=   0.000                   </t>
  </si>
  <si>
    <t xml:space="preserve">Run :    51  Seq  51  Rec  51  File L3A:980011  Date 24-SEP-2013 04:29:05.56    </t>
  </si>
  <si>
    <t xml:space="preserve">Drv : XPOS= 126.460 YPOS= -12.112 ZPOS=  80.000 DSTD=   0.000                   </t>
  </si>
  <si>
    <t xml:space="preserve">Run :    52  Seq  52  Rec  52  File L3A:980011  Date 24-SEP-2013 04:40:15.88    </t>
  </si>
  <si>
    <t xml:space="preserve">Mode: MW CENTR_PHI  Npts     1  Mon1[  DB]=    1000 *     1  Mon2[CF]=*      1  </t>
  </si>
  <si>
    <t xml:space="preserve">Drv :  2TM=  71.870 TMFR=  35.935  PSI= -45.100  PHI= -90.200 DSRD=   7.000     </t>
  </si>
  <si>
    <t xml:space="preserve">Drv : XPOS= 126.460 YPOS= -13.000 ZPOS=  80.000 DSTD=   0.000                   </t>
  </si>
  <si>
    <t xml:space="preserve">Run :    53  Seq  54  Rec  54  File L3A:980011  Date 24-SEP-2013 04:40:31.42    </t>
  </si>
  <si>
    <t xml:space="preserve">Mode: MW CENTR_PHI  Npts     1  Mon1[  DB]=    1000 *   230  Mon2[CF]=*      1  </t>
  </si>
  <si>
    <t xml:space="preserve">Drv :  2TM=  71.870 TMFR=  35.935  PSI= -45.100  PHI= -89.800 DSRD=   7.000     </t>
  </si>
  <si>
    <t xml:space="preserve">Drv : XPOS= 116.800 YPOS= -12.452 ZPOS=  80.000 DSTD=   0.000                   </t>
  </si>
  <si>
    <t xml:space="preserve">Run :    54  Seq  55  Rec  55  File L3A:980011  Date 24-SEP-2013 04:55:10.17    </t>
  </si>
  <si>
    <t xml:space="preserve">Drv : XPOS= 116.800 YPOS= -12.152 ZPOS=  80.000 DSTD=   0.000                   </t>
  </si>
  <si>
    <t xml:space="preserve">Run :    55  Seq  56  Rec  56  File L3A:980011  Date 24-SEP-2013 05:09:45.71    </t>
  </si>
  <si>
    <t xml:space="preserve">Drv : XPOS= 116.800 YPOS= -11.852 ZPOS=  80.000 DSTD=   0.000                   </t>
  </si>
  <si>
    <t xml:space="preserve">Run :    56  Seq  57  Rec  57  File L3A:980011  Date 24-SEP-2013 05:24:18.01    </t>
  </si>
  <si>
    <t xml:space="preserve">Drv : XPOS= 116.800 YPOS= -11.552 ZPOS=  80.000 DSTD=   0.000                   </t>
  </si>
  <si>
    <t xml:space="preserve">Run :    57  Seq  58  Rec  58  File L3A:980011  Date 24-SEP-2013 05:38:54.14    </t>
  </si>
  <si>
    <t xml:space="preserve">Drv : XPOS= 116.800 YPOS= -11.252 ZPOS=  80.000 DSTD=   0.000                   </t>
  </si>
  <si>
    <t xml:space="preserve">Run :    58  Seq  59  Rec  59  File L3A:980011  Date 24-SEP-2013 05:53:28.37    </t>
  </si>
  <si>
    <t xml:space="preserve">Drv :  2TM=  71.870 TMFR=  35.935  PSI= -45.100  PHI= -89.800 DSRD=  12.000     </t>
  </si>
  <si>
    <t xml:space="preserve">Drv : XPOS= 116.800 YPOS= -13.000 ZPOS=  80.000 DSTD=   0.000                   </t>
  </si>
  <si>
    <t xml:space="preserve">Run :    59  Seq  60  Rec  60  File L3A:980011  Date 24-SEP-2013 05:53:44.30    </t>
  </si>
  <si>
    <t xml:space="preserve">Drv :  2TM=  71.870 TMFR=  35.935  PSI= -45.100  PHI= -90.200 DSRD=  12.000     </t>
  </si>
  <si>
    <t xml:space="preserve">Drv : XPOS= 100.800 YPOS=  -9.910 ZPOS=  80.000 DSTD=   0.000                   </t>
  </si>
  <si>
    <t xml:space="preserve">Run :    60  Seq  61  Rec  61  File L3A:980011  Date 24-SEP-2013 06:04:55.90    </t>
  </si>
  <si>
    <t xml:space="preserve">Drv : XPOS= 104.800 YPOS=  -9.785 ZPOS=  80.000 DSTD=   0.000                   </t>
  </si>
  <si>
    <t xml:space="preserve">Run :    61  Seq  62  Rec  62  File L3A:980011  Date 24-SEP-2013 06:16:06.83    </t>
  </si>
  <si>
    <t xml:space="preserve">Drv : XPOS= 108.800 YPOS=  -9.843 ZPOS=  80.000 DSTD=   0.000                   </t>
  </si>
  <si>
    <t xml:space="preserve">Run :    62  Seq  63  Rec  63  File L3A:980011  Date 24-SEP-2013 06:27:15.12    </t>
  </si>
  <si>
    <t xml:space="preserve">Drv : XPOS= 112.800 YPOS= -10.419 ZPOS=  80.000 DSTD=   0.000                   </t>
  </si>
  <si>
    <t xml:space="preserve">Run :    63  Seq  64  Rec  64  File L3A:980011  Date 24-SEP-2013 06:41:54.72    </t>
  </si>
  <si>
    <t xml:space="preserve">Drv : XPOS= 116.800 YPOS= -10.702 ZPOS=  80.000 DSTD=   0.000                   </t>
  </si>
  <si>
    <t xml:space="preserve">Run :    64  Seq  65  Rec  65  File L3A:980011  Date 24-SEP-2013 06:56:36.14    </t>
  </si>
  <si>
    <t xml:space="preserve">Drv : XPOS= 120.800 YPOS= -10.473 ZPOS=  80.000 DSTD=   0.000                   </t>
  </si>
  <si>
    <t xml:space="preserve">Run :    65  Seq  66  Rec  66  File L3A:980011  Date 24-SEP-2013 07:11:15.07    </t>
  </si>
  <si>
    <t xml:space="preserve">Drv : XPOS= 124.800 YPOS=  -9.993 ZPOS=  80.000 DSTD=   0.000                   </t>
  </si>
  <si>
    <t xml:space="preserve">Run :    66  Seq  67  Rec  67  File L3A:980011  Date 24-SEP-2013 07:22:27.44    </t>
  </si>
  <si>
    <t xml:space="preserve">Drv : XPOS= 128.800 YPOS=  -9.979 ZPOS=  80.000 DSTD=   0.000                   </t>
  </si>
  <si>
    <t xml:space="preserve">Run :    67  Seq  68  Rec  68  File L3A:980011  Date 24-SEP-2013 07:33:32.97    </t>
  </si>
  <si>
    <t xml:space="preserve">Drv : XPOS= 132.800 YPOS= -10.130 ZPOS=  80.000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</si>
  <si>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</si>
  <si>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</si>
  <si>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</si>
  <si>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</si>
  <si>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</si>
  <si>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</si>
  <si>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</si>
  <si>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</si>
  <si>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</si>
  <si>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</si>
  <si>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</si>
  <si>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</si>
  <si>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</si>
  <si>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</si>
  <si>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</si>
  <si>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</si>
  <si>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</si>
  <si>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</si>
  <si>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</si>
  <si>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</si>
  <si>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</si>
  <si>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</si>
  <si>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</si>
  <si>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</si>
  <si>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</si>
  <si>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</si>
  <si>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</si>
  <si>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</si>
  <si>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</si>
  <si>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</si>
  <si>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</si>
  <si>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</si>
  <si>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</si>
  <si>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</si>
  <si>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</si>
  <si>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</si>
  <si>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</si>
  <si>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</si>
  <si>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</si>
  <si>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</si>
  <si>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</si>
  <si>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</si>
  <si>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</si>
  <si>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</si>
  <si>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</si>
  <si>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</si>
  <si>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</si>
  <si>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</si>
  <si>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</si>
  <si>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</si>
  <si>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DFWHM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</si>
  <si>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</si>
  <si>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</si>
  <si>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</si>
  <si>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</si>
  <si>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</si>
  <si>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</si>
  <si>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</si>
  <si>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</si>
  <si>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</si>
  <si>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</si>
  <si>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</si>
  <si>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</si>
  <si>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</si>
  <si>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</si>
  <si>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</si>
  <si>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</si>
  <si>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</si>
  <si>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</si>
  <si>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</si>
  <si>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</si>
  <si>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</si>
  <si>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</si>
  <si>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</si>
  <si>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</si>
  <si>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</si>
  <si>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</si>
  <si>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</si>
  <si>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</si>
  <si>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</si>
  <si>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</si>
  <si>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</si>
  <si>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</si>
  <si>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</si>
  <si>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</si>
  <si>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</si>
  <si>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</si>
  <si>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</si>
  <si>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</si>
  <si>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</si>
  <si>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</si>
  <si>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</si>
  <si>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</si>
  <si>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</si>
  <si>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</si>
  <si>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</si>
  <si>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</si>
  <si>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</si>
  <si>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</si>
  <si>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</si>
  <si>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</si>
  <si>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</si>
  <si>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</si>
  <si>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</si>
  <si>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</si>
  <si>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</si>
  <si>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</si>
  <si>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</si>
  <si>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</si>
  <si>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Run 53</t>
  </si>
  <si>
    <t>Run 54</t>
  </si>
  <si>
    <t>Run 55</t>
  </si>
  <si>
    <t>Run 56</t>
  </si>
  <si>
    <t>Run 57</t>
  </si>
  <si>
    <t>Run 58</t>
  </si>
  <si>
    <t>Run 59</t>
  </si>
  <si>
    <t>Run 60</t>
  </si>
  <si>
    <t>Run 61</t>
  </si>
  <si>
    <t>Run 62</t>
  </si>
  <si>
    <t>Run 63</t>
  </si>
  <si>
    <t>Run 64</t>
  </si>
  <si>
    <t>Run 65</t>
  </si>
  <si>
    <t>Run 66</t>
  </si>
  <si>
    <t>Run 67</t>
  </si>
  <si>
    <t>Weld</t>
  </si>
  <si>
    <t>Surface</t>
  </si>
  <si>
    <t>Baseplate</t>
  </si>
  <si>
    <t>1/3Weld</t>
  </si>
  <si>
    <t>2/3Weld</t>
  </si>
  <si>
    <t>Material</t>
  </si>
  <si>
    <t>Depth</t>
  </si>
  <si>
    <t>X</t>
  </si>
  <si>
    <t>DPHI</t>
  </si>
  <si>
    <t>STRAIN</t>
  </si>
  <si>
    <t>DSTRAIN</t>
  </si>
  <si>
    <t>PHI0</t>
  </si>
  <si>
    <t xml:space="preserve">Run :    68  Seq   1  Rec  53  File L3A:980011  Date 24-SEP-2013 10:08:28.46    </t>
  </si>
  <si>
    <t xml:space="preserve">Mode: MW CENTR_PHI  Npts     1  Mon1[  DB]=    1200 *   230  Mon2[CF]=*      1  </t>
  </si>
  <si>
    <t xml:space="preserve">Drv : XPOS= 116.800 YPOS= -12.752 ZPOS=  80.000 DSTD=   0.000                   </t>
  </si>
  <si>
    <t xml:space="preserve">Run :    69  Seq   1  Rec  17  File L3A:980011  Date 24-SEP-2013 10:28:08.84    </t>
  </si>
  <si>
    <t xml:space="preserve">Mode: MW CENTR_PHI  Npts     1  Mon1[  DB]=    1200 *   235  Mon2[CF]=*      1  </t>
  </si>
  <si>
    <t>Run 68</t>
  </si>
  <si>
    <t>Run 69</t>
  </si>
  <si>
    <t xml:space="preserve">Run :    70  Seq   2  Rec  16  File L3A:980011  Date 24-SEP-2013 10:46:12.30    </t>
  </si>
  <si>
    <t xml:space="preserve">Run :    71  Seq   3  Rec  15  File L3A:980011  Date 24-SEP-2013 11:04:14.01    </t>
  </si>
  <si>
    <t xml:space="preserve">Run :    72  Seq   1  Rec  65  File L3A:980011  Date 24-SEP-2013 11:23:04.65    </t>
  </si>
  <si>
    <t>Run 70</t>
  </si>
  <si>
    <t>Run 71</t>
  </si>
  <si>
    <t>Run 72</t>
  </si>
  <si>
    <t xml:space="preserve">Run :    73  Seq   2  Rec  69  File L3A:980011  Date 24-SEP-2013 11:37:45.88    </t>
  </si>
  <si>
    <t xml:space="preserve">Drv :  2TM=  71.870 TMFR=  35.935  PSI= -45.100  PHI= -90.100 DSRD=  12.000     </t>
  </si>
  <si>
    <t xml:space="preserve">Drv : XPOS= 121.000 YPOS= -10.473 ZPOS=  80.000 DSTD=   0.000                   </t>
  </si>
  <si>
    <t xml:space="preserve">MWdc: PhiC= -90.100  PhiW=   0.000  DPhi=   0.113  NSteps=  1                   </t>
  </si>
  <si>
    <t>Run 73</t>
  </si>
  <si>
    <t xml:space="preserve">Run :    74  Seq   3  Rec  70  File L3A:980011  Date 24-SEP-2013 11:52:30.36    </t>
  </si>
  <si>
    <t xml:space="preserve">Drv : XPOS= 120.600 YPOS= -10.473 ZPOS=  80.000 DSTD=   0.000                   </t>
  </si>
  <si>
    <t>Run 74</t>
  </si>
  <si>
    <t>Transverse</t>
  </si>
  <si>
    <t>Normal</t>
  </si>
  <si>
    <t>Longitudinal</t>
  </si>
  <si>
    <t>Lattice strains</t>
  </si>
  <si>
    <t>Stresses</t>
  </si>
  <si>
    <t xml:space="preserve">E = </t>
  </si>
  <si>
    <t xml:space="preserve">nu = </t>
  </si>
  <si>
    <t>Gpa</t>
  </si>
  <si>
    <t>STRESS</t>
  </si>
  <si>
    <t>DSTRESS</t>
  </si>
  <si>
    <t>Sumstrain</t>
  </si>
  <si>
    <t>Dsumstrain</t>
  </si>
  <si>
    <t xml:space="preserve">G = </t>
  </si>
  <si>
    <t>Enu/(1+nu)(1-2nu) =</t>
  </si>
  <si>
    <t>DATA NOT SUITABLE FOR GAUSSIAN FIT</t>
  </si>
</sst>
</file>

<file path=xl/styles.xml><?xml version="1.0" encoding="utf-8"?>
<styleSheet xmlns="http://schemas.openxmlformats.org/spreadsheetml/2006/main">
  <numFmts count="3">
    <numFmt numFmtId="164" formatCode="d\-mmm\-yyyy\ hh:mm:ss"/>
    <numFmt numFmtId="165" formatCode="0.0000"/>
    <numFmt numFmtId="166" formatCode="0.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/>
    <xf numFmtId="0" fontId="0" fillId="33" borderId="0" xfId="0" applyFill="1"/>
    <xf numFmtId="166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66" fontId="0" fillId="33" borderId="0" xfId="0" applyNumberFormat="1" applyFill="1"/>
    <xf numFmtId="0" fontId="0" fillId="34" borderId="0" xfId="0" applyFill="1"/>
    <xf numFmtId="166" fontId="0" fillId="34" borderId="0" xfId="0" applyNumberFormat="1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/>
    <xf numFmtId="0" fontId="0" fillId="35" borderId="0" xfId="0" applyFill="1"/>
    <xf numFmtId="166" fontId="0" fillId="35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166" fontId="0" fillId="35" borderId="0" xfId="0" applyNumberFormat="1" applyFill="1"/>
    <xf numFmtId="0" fontId="0" fillId="33" borderId="0" xfId="0" applyFill="1" applyAlignment="1">
      <alignment horizontal="center"/>
    </xf>
    <xf numFmtId="0" fontId="0" fillId="34" borderId="0" xfId="0" applyFill="1" applyAlignment="1">
      <alignment horizontal="center"/>
    </xf>
    <xf numFmtId="0" fontId="0" fillId="35" borderId="0" xfId="0" applyFill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0" fontId="0" fillId="33" borderId="0" xfId="0" applyNumberFormat="1" applyFill="1" applyAlignment="1">
      <alignment horizontal="center"/>
    </xf>
    <xf numFmtId="0" fontId="0" fillId="34" borderId="0" xfId="0" applyNumberFormat="1" applyFill="1" applyAlignment="1">
      <alignment horizontal="center"/>
    </xf>
    <xf numFmtId="0" fontId="0" fillId="35" borderId="0" xfId="0" applyNumberFormat="1" applyFill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33" borderId="0" xfId="0" applyFont="1" applyFill="1" applyAlignment="1">
      <alignment horizontal="center"/>
    </xf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'980011'!$E$19:$E$50</c:f>
              <c:numCache>
                <c:formatCode>General</c:formatCode>
                <c:ptCount val="32"/>
                <c:pt idx="0">
                  <c:v>66</c:v>
                </c:pt>
                <c:pt idx="1">
                  <c:v>110</c:v>
                </c:pt>
                <c:pt idx="2">
                  <c:v>86</c:v>
                </c:pt>
                <c:pt idx="3">
                  <c:v>101</c:v>
                </c:pt>
                <c:pt idx="4">
                  <c:v>108</c:v>
                </c:pt>
                <c:pt idx="5">
                  <c:v>120</c:v>
                </c:pt>
                <c:pt idx="6">
                  <c:v>120</c:v>
                </c:pt>
                <c:pt idx="7">
                  <c:v>105</c:v>
                </c:pt>
                <c:pt idx="8">
                  <c:v>115</c:v>
                </c:pt>
                <c:pt idx="9">
                  <c:v>133</c:v>
                </c:pt>
                <c:pt idx="10">
                  <c:v>149</c:v>
                </c:pt>
                <c:pt idx="11">
                  <c:v>195</c:v>
                </c:pt>
                <c:pt idx="12">
                  <c:v>227</c:v>
                </c:pt>
                <c:pt idx="13">
                  <c:v>261</c:v>
                </c:pt>
                <c:pt idx="14">
                  <c:v>255</c:v>
                </c:pt>
                <c:pt idx="15">
                  <c:v>222</c:v>
                </c:pt>
                <c:pt idx="16">
                  <c:v>229</c:v>
                </c:pt>
                <c:pt idx="17">
                  <c:v>185</c:v>
                </c:pt>
                <c:pt idx="18">
                  <c:v>152</c:v>
                </c:pt>
                <c:pt idx="19">
                  <c:v>165</c:v>
                </c:pt>
                <c:pt idx="20">
                  <c:v>132</c:v>
                </c:pt>
                <c:pt idx="21">
                  <c:v>93</c:v>
                </c:pt>
                <c:pt idx="22">
                  <c:v>131</c:v>
                </c:pt>
                <c:pt idx="23">
                  <c:v>99</c:v>
                </c:pt>
                <c:pt idx="24">
                  <c:v>94</c:v>
                </c:pt>
                <c:pt idx="25">
                  <c:v>127</c:v>
                </c:pt>
                <c:pt idx="26">
                  <c:v>114</c:v>
                </c:pt>
                <c:pt idx="27">
                  <c:v>98</c:v>
                </c:pt>
                <c:pt idx="28">
                  <c:v>120</c:v>
                </c:pt>
                <c:pt idx="29">
                  <c:v>102</c:v>
                </c:pt>
                <c:pt idx="30">
                  <c:v>97</c:v>
                </c:pt>
                <c:pt idx="31">
                  <c:v>123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'980011'!$F$19:$F$50</c:f>
              <c:numCache>
                <c:formatCode>0</c:formatCode>
                <c:ptCount val="32"/>
                <c:pt idx="3">
                  <c:v>106.95837973666967</c:v>
                </c:pt>
                <c:pt idx="4">
                  <c:v>107.16332512951568</c:v>
                </c:pt>
                <c:pt idx="5">
                  <c:v>107.68507441871873</c:v>
                </c:pt>
                <c:pt idx="6">
                  <c:v>109.1603735382695</c:v>
                </c:pt>
                <c:pt idx="7">
                  <c:v>112.9152454975526</c:v>
                </c:pt>
                <c:pt idx="8">
                  <c:v>121.07917780667304</c:v>
                </c:pt>
                <c:pt idx="9">
                  <c:v>136.09339207004234</c:v>
                </c:pt>
                <c:pt idx="10">
                  <c:v>158.42144515952427</c:v>
                </c:pt>
                <c:pt idx="11">
                  <c:v>188.83622502251265</c:v>
                </c:pt>
                <c:pt idx="12">
                  <c:v>220.65188902776515</c:v>
                </c:pt>
                <c:pt idx="13">
                  <c:v>244.37747937231813</c:v>
                </c:pt>
                <c:pt idx="14">
                  <c:v>254.61009315134569</c:v>
                </c:pt>
                <c:pt idx="15">
                  <c:v>245.54947921290722</c:v>
                </c:pt>
                <c:pt idx="16">
                  <c:v>220.48789367672842</c:v>
                </c:pt>
                <c:pt idx="17">
                  <c:v>188.4499051849283</c:v>
                </c:pt>
                <c:pt idx="18">
                  <c:v>160.37084075983671</c:v>
                </c:pt>
                <c:pt idx="19">
                  <c:v>137.14371971386589</c:v>
                </c:pt>
                <c:pt idx="20">
                  <c:v>121.95663302140585</c:v>
                </c:pt>
                <c:pt idx="21">
                  <c:v>113.79315945853938</c:v>
                </c:pt>
                <c:pt idx="22">
                  <c:v>109.90592386473801</c:v>
                </c:pt>
                <c:pt idx="23">
                  <c:v>108.46105442168633</c:v>
                </c:pt>
                <c:pt idx="24">
                  <c:v>108.01893453534643</c:v>
                </c:pt>
                <c:pt idx="25">
                  <c:v>107.90372693592775</c:v>
                </c:pt>
                <c:pt idx="26">
                  <c:v>107.89960460103249</c:v>
                </c:pt>
                <c:pt idx="27">
                  <c:v>107.93394394047442</c:v>
                </c:pt>
                <c:pt idx="28">
                  <c:v>107.97180632250792</c:v>
                </c:pt>
                <c:pt idx="29">
                  <c:v>108.01651679268078</c:v>
                </c:pt>
                <c:pt idx="30">
                  <c:v>108.05892733260207</c:v>
                </c:pt>
                <c:pt idx="31">
                  <c:v>108.09987031755257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17605888"/>
        <c:axId val="117617408"/>
      </c:scatterChart>
      <c:valAx>
        <c:axId val="117605888"/>
        <c:scaling>
          <c:orientation val="minMax"/>
        </c:scaling>
        <c:axPos val="b"/>
        <c:numFmt formatCode="General" sourceLinked="1"/>
        <c:tickLblPos val="nextTo"/>
        <c:crossAx val="117617408"/>
        <c:crosses val="autoZero"/>
        <c:crossBetween val="midCat"/>
      </c:valAx>
      <c:valAx>
        <c:axId val="117617408"/>
        <c:scaling>
          <c:orientation val="minMax"/>
        </c:scaling>
        <c:axPos val="l"/>
        <c:majorGridlines/>
        <c:numFmt formatCode="General" sourceLinked="1"/>
        <c:tickLblPos val="nextTo"/>
        <c:crossAx val="117605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'980011'!$E$469:$E$500</c:f>
              <c:numCache>
                <c:formatCode>General</c:formatCode>
                <c:ptCount val="32"/>
                <c:pt idx="0">
                  <c:v>129</c:v>
                </c:pt>
                <c:pt idx="1">
                  <c:v>118</c:v>
                </c:pt>
                <c:pt idx="2">
                  <c:v>125</c:v>
                </c:pt>
                <c:pt idx="3">
                  <c:v>91</c:v>
                </c:pt>
                <c:pt idx="4">
                  <c:v>113</c:v>
                </c:pt>
                <c:pt idx="5">
                  <c:v>141</c:v>
                </c:pt>
                <c:pt idx="6">
                  <c:v>147</c:v>
                </c:pt>
                <c:pt idx="7">
                  <c:v>161</c:v>
                </c:pt>
                <c:pt idx="8">
                  <c:v>141</c:v>
                </c:pt>
                <c:pt idx="9">
                  <c:v>168</c:v>
                </c:pt>
                <c:pt idx="10">
                  <c:v>169</c:v>
                </c:pt>
                <c:pt idx="11">
                  <c:v>168</c:v>
                </c:pt>
                <c:pt idx="12">
                  <c:v>216</c:v>
                </c:pt>
                <c:pt idx="13">
                  <c:v>212</c:v>
                </c:pt>
                <c:pt idx="14">
                  <c:v>212</c:v>
                </c:pt>
                <c:pt idx="15">
                  <c:v>254</c:v>
                </c:pt>
                <c:pt idx="16">
                  <c:v>265</c:v>
                </c:pt>
                <c:pt idx="17">
                  <c:v>257</c:v>
                </c:pt>
                <c:pt idx="18">
                  <c:v>260</c:v>
                </c:pt>
                <c:pt idx="19">
                  <c:v>268</c:v>
                </c:pt>
                <c:pt idx="20">
                  <c:v>248</c:v>
                </c:pt>
                <c:pt idx="21">
                  <c:v>240</c:v>
                </c:pt>
                <c:pt idx="22">
                  <c:v>200</c:v>
                </c:pt>
                <c:pt idx="23">
                  <c:v>190</c:v>
                </c:pt>
                <c:pt idx="24">
                  <c:v>173</c:v>
                </c:pt>
                <c:pt idx="25">
                  <c:v>164</c:v>
                </c:pt>
                <c:pt idx="26">
                  <c:v>166</c:v>
                </c:pt>
                <c:pt idx="27">
                  <c:v>159</c:v>
                </c:pt>
                <c:pt idx="28">
                  <c:v>154</c:v>
                </c:pt>
                <c:pt idx="29">
                  <c:v>159</c:v>
                </c:pt>
                <c:pt idx="30">
                  <c:v>149</c:v>
                </c:pt>
                <c:pt idx="31">
                  <c:v>156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'980011'!$F$469:$F$500</c:f>
              <c:numCache>
                <c:formatCode>0</c:formatCode>
                <c:ptCount val="32"/>
                <c:pt idx="3">
                  <c:v>115.63256316714492</c:v>
                </c:pt>
                <c:pt idx="4">
                  <c:v>118.59608077735477</c:v>
                </c:pt>
                <c:pt idx="5">
                  <c:v>122.29791036863229</c:v>
                </c:pt>
                <c:pt idx="6">
                  <c:v>127.5704478823108</c:v>
                </c:pt>
                <c:pt idx="7">
                  <c:v>134.8324232289367</c:v>
                </c:pt>
                <c:pt idx="8">
                  <c:v>144.36754168640982</c:v>
                </c:pt>
                <c:pt idx="9">
                  <c:v>156.30723269244402</c:v>
                </c:pt>
                <c:pt idx="10">
                  <c:v>170.01355824025072</c:v>
                </c:pt>
                <c:pt idx="11">
                  <c:v>186.3306261063268</c:v>
                </c:pt>
                <c:pt idx="12">
                  <c:v>203.6812536980774</c:v>
                </c:pt>
                <c:pt idx="13">
                  <c:v>220.08210731244887</c:v>
                </c:pt>
                <c:pt idx="14">
                  <c:v>236.04824182807735</c:v>
                </c:pt>
                <c:pt idx="15">
                  <c:v>248.9995097835565</c:v>
                </c:pt>
                <c:pt idx="16">
                  <c:v>257.37682778578238</c:v>
                </c:pt>
                <c:pt idx="17">
                  <c:v>260.2763007688277</c:v>
                </c:pt>
                <c:pt idx="18">
                  <c:v>257.99255391259726</c:v>
                </c:pt>
                <c:pt idx="19">
                  <c:v>250.76225623476861</c:v>
                </c:pt>
                <c:pt idx="20">
                  <c:v>239.36989524626949</c:v>
                </c:pt>
                <c:pt idx="21">
                  <c:v>225.51008394274027</c:v>
                </c:pt>
                <c:pt idx="22">
                  <c:v>210.01301311285488</c:v>
                </c:pt>
                <c:pt idx="23">
                  <c:v>195.41020303435295</c:v>
                </c:pt>
                <c:pt idx="24">
                  <c:v>183.37432686485931</c:v>
                </c:pt>
                <c:pt idx="25">
                  <c:v>173.44837847096295</c:v>
                </c:pt>
                <c:pt idx="26">
                  <c:v>165.0249941863373</c:v>
                </c:pt>
                <c:pt idx="27">
                  <c:v>158.72946766299361</c:v>
                </c:pt>
                <c:pt idx="28">
                  <c:v>155.1204370800296</c:v>
                </c:pt>
                <c:pt idx="29">
                  <c:v>152.75530551641364</c:v>
                </c:pt>
                <c:pt idx="30">
                  <c:v>151.7908776873021</c:v>
                </c:pt>
                <c:pt idx="31">
                  <c:v>151.67697761696809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4593024"/>
        <c:axId val="206119680"/>
      </c:scatterChart>
      <c:valAx>
        <c:axId val="204593024"/>
        <c:scaling>
          <c:orientation val="minMax"/>
        </c:scaling>
        <c:axPos val="b"/>
        <c:numFmt formatCode="General" sourceLinked="1"/>
        <c:tickLblPos val="nextTo"/>
        <c:crossAx val="206119680"/>
        <c:crosses val="autoZero"/>
        <c:crossBetween val="midCat"/>
      </c:valAx>
      <c:valAx>
        <c:axId val="206119680"/>
        <c:scaling>
          <c:orientation val="minMax"/>
        </c:scaling>
        <c:axPos val="l"/>
        <c:majorGridlines/>
        <c:numFmt formatCode="General" sourceLinked="1"/>
        <c:tickLblPos val="nextTo"/>
        <c:crossAx val="204593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'980011'!$E$519:$E$550</c:f>
              <c:numCache>
                <c:formatCode>General</c:formatCode>
                <c:ptCount val="32"/>
                <c:pt idx="0">
                  <c:v>103</c:v>
                </c:pt>
                <c:pt idx="1">
                  <c:v>111</c:v>
                </c:pt>
                <c:pt idx="2">
                  <c:v>111</c:v>
                </c:pt>
                <c:pt idx="3">
                  <c:v>133</c:v>
                </c:pt>
                <c:pt idx="4">
                  <c:v>146</c:v>
                </c:pt>
                <c:pt idx="5">
                  <c:v>140</c:v>
                </c:pt>
                <c:pt idx="6">
                  <c:v>149</c:v>
                </c:pt>
                <c:pt idx="7">
                  <c:v>127</c:v>
                </c:pt>
                <c:pt idx="8">
                  <c:v>149</c:v>
                </c:pt>
                <c:pt idx="9">
                  <c:v>162</c:v>
                </c:pt>
                <c:pt idx="10">
                  <c:v>153</c:v>
                </c:pt>
                <c:pt idx="11">
                  <c:v>180</c:v>
                </c:pt>
                <c:pt idx="12">
                  <c:v>169</c:v>
                </c:pt>
                <c:pt idx="13">
                  <c:v>198</c:v>
                </c:pt>
                <c:pt idx="14">
                  <c:v>207</c:v>
                </c:pt>
                <c:pt idx="15">
                  <c:v>233</c:v>
                </c:pt>
                <c:pt idx="16">
                  <c:v>280</c:v>
                </c:pt>
                <c:pt idx="17">
                  <c:v>245</c:v>
                </c:pt>
                <c:pt idx="18">
                  <c:v>268</c:v>
                </c:pt>
                <c:pt idx="19">
                  <c:v>246</c:v>
                </c:pt>
                <c:pt idx="20">
                  <c:v>245</c:v>
                </c:pt>
                <c:pt idx="21">
                  <c:v>219</c:v>
                </c:pt>
                <c:pt idx="22">
                  <c:v>231</c:v>
                </c:pt>
                <c:pt idx="23">
                  <c:v>211</c:v>
                </c:pt>
                <c:pt idx="24">
                  <c:v>187</c:v>
                </c:pt>
                <c:pt idx="25">
                  <c:v>158</c:v>
                </c:pt>
                <c:pt idx="26">
                  <c:v>168</c:v>
                </c:pt>
                <c:pt idx="27">
                  <c:v>150</c:v>
                </c:pt>
                <c:pt idx="28">
                  <c:v>165</c:v>
                </c:pt>
                <c:pt idx="29">
                  <c:v>147</c:v>
                </c:pt>
                <c:pt idx="30">
                  <c:v>171</c:v>
                </c:pt>
                <c:pt idx="31">
                  <c:v>129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'980011'!$F$519:$F$550</c:f>
              <c:numCache>
                <c:formatCode>0</c:formatCode>
                <c:ptCount val="32"/>
                <c:pt idx="3">
                  <c:v>138.29196700486489</c:v>
                </c:pt>
                <c:pt idx="4">
                  <c:v>138.81450532624035</c:v>
                </c:pt>
                <c:pt idx="5">
                  <c:v>139.52939003407022</c:v>
                </c:pt>
                <c:pt idx="6">
                  <c:v>140.72232448208356</c:v>
                </c:pt>
                <c:pt idx="7">
                  <c:v>142.73933495753613</c:v>
                </c:pt>
                <c:pt idx="8">
                  <c:v>146.04512914125223</c:v>
                </c:pt>
                <c:pt idx="9">
                  <c:v>151.19833174565119</c:v>
                </c:pt>
                <c:pt idx="10">
                  <c:v>158.45744834953345</c:v>
                </c:pt>
                <c:pt idx="11">
                  <c:v>168.95838444917388</c:v>
                </c:pt>
                <c:pt idx="12">
                  <c:v>182.43125282147321</c:v>
                </c:pt>
                <c:pt idx="13">
                  <c:v>197.60463462416135</c:v>
                </c:pt>
                <c:pt idx="14">
                  <c:v>215.2128595568069</c:v>
                </c:pt>
                <c:pt idx="15">
                  <c:v>232.61824280264992</c:v>
                </c:pt>
                <c:pt idx="16">
                  <c:v>247.31872346282637</c:v>
                </c:pt>
                <c:pt idx="17">
                  <c:v>256.97915490900357</c:v>
                </c:pt>
                <c:pt idx="18">
                  <c:v>260.16581121692769</c:v>
                </c:pt>
                <c:pt idx="19">
                  <c:v>257.01788363150234</c:v>
                </c:pt>
                <c:pt idx="20">
                  <c:v>247.49174940089824</c:v>
                </c:pt>
                <c:pt idx="21">
                  <c:v>233.37244868238005</c:v>
                </c:pt>
                <c:pt idx="22">
                  <c:v>216.04420564802263</c:v>
                </c:pt>
                <c:pt idx="23">
                  <c:v>198.97754825948383</c:v>
                </c:pt>
                <c:pt idx="24">
                  <c:v>184.71524475626299</c:v>
                </c:pt>
                <c:pt idx="25">
                  <c:v>173.00629586806795</c:v>
                </c:pt>
                <c:pt idx="26">
                  <c:v>163.23142010295933</c:v>
                </c:pt>
                <c:pt idx="27">
                  <c:v>156.08582186080724</c:v>
                </c:pt>
                <c:pt idx="28">
                  <c:v>152.03936678563747</c:v>
                </c:pt>
                <c:pt idx="29">
                  <c:v>149.30856182983936</c:v>
                </c:pt>
                <c:pt idx="30">
                  <c:v>147.97173226453754</c:v>
                </c:pt>
                <c:pt idx="31">
                  <c:v>147.39313220010249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6161024"/>
        <c:axId val="206163328"/>
      </c:scatterChart>
      <c:valAx>
        <c:axId val="206161024"/>
        <c:scaling>
          <c:orientation val="minMax"/>
        </c:scaling>
        <c:axPos val="b"/>
        <c:numFmt formatCode="General" sourceLinked="1"/>
        <c:tickLblPos val="nextTo"/>
        <c:crossAx val="206163328"/>
        <c:crosses val="autoZero"/>
        <c:crossBetween val="midCat"/>
      </c:valAx>
      <c:valAx>
        <c:axId val="206163328"/>
        <c:scaling>
          <c:orientation val="minMax"/>
        </c:scaling>
        <c:axPos val="l"/>
        <c:majorGridlines/>
        <c:numFmt formatCode="General" sourceLinked="1"/>
        <c:tickLblPos val="nextTo"/>
        <c:crossAx val="206161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'980011'!$E$569:$E$600</c:f>
              <c:numCache>
                <c:formatCode>General</c:formatCode>
                <c:ptCount val="32"/>
                <c:pt idx="0">
                  <c:v>93</c:v>
                </c:pt>
                <c:pt idx="1">
                  <c:v>106</c:v>
                </c:pt>
                <c:pt idx="2">
                  <c:v>121</c:v>
                </c:pt>
                <c:pt idx="3">
                  <c:v>115</c:v>
                </c:pt>
                <c:pt idx="4">
                  <c:v>125</c:v>
                </c:pt>
                <c:pt idx="5">
                  <c:v>131</c:v>
                </c:pt>
                <c:pt idx="6">
                  <c:v>152</c:v>
                </c:pt>
                <c:pt idx="7">
                  <c:v>141</c:v>
                </c:pt>
                <c:pt idx="8">
                  <c:v>131</c:v>
                </c:pt>
                <c:pt idx="9">
                  <c:v>164</c:v>
                </c:pt>
                <c:pt idx="10">
                  <c:v>149</c:v>
                </c:pt>
                <c:pt idx="11">
                  <c:v>146</c:v>
                </c:pt>
                <c:pt idx="12">
                  <c:v>186</c:v>
                </c:pt>
                <c:pt idx="13">
                  <c:v>186</c:v>
                </c:pt>
                <c:pt idx="14">
                  <c:v>222</c:v>
                </c:pt>
                <c:pt idx="15">
                  <c:v>225</c:v>
                </c:pt>
                <c:pt idx="16">
                  <c:v>256</c:v>
                </c:pt>
                <c:pt idx="17">
                  <c:v>251</c:v>
                </c:pt>
                <c:pt idx="18">
                  <c:v>252</c:v>
                </c:pt>
                <c:pt idx="19">
                  <c:v>272</c:v>
                </c:pt>
                <c:pt idx="20">
                  <c:v>239</c:v>
                </c:pt>
                <c:pt idx="21">
                  <c:v>245</c:v>
                </c:pt>
                <c:pt idx="22">
                  <c:v>215</c:v>
                </c:pt>
                <c:pt idx="23">
                  <c:v>178</c:v>
                </c:pt>
                <c:pt idx="24">
                  <c:v>214</c:v>
                </c:pt>
                <c:pt idx="25">
                  <c:v>169</c:v>
                </c:pt>
                <c:pt idx="26">
                  <c:v>175</c:v>
                </c:pt>
                <c:pt idx="27">
                  <c:v>151</c:v>
                </c:pt>
                <c:pt idx="28">
                  <c:v>169</c:v>
                </c:pt>
                <c:pt idx="29">
                  <c:v>152</c:v>
                </c:pt>
                <c:pt idx="30">
                  <c:v>164</c:v>
                </c:pt>
                <c:pt idx="31">
                  <c:v>159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'980011'!$F$569:$F$600</c:f>
              <c:numCache>
                <c:formatCode>0</c:formatCode>
                <c:ptCount val="32"/>
                <c:pt idx="3">
                  <c:v>127.89423429045162</c:v>
                </c:pt>
                <c:pt idx="4">
                  <c:v>129.16093951805451</c:v>
                </c:pt>
                <c:pt idx="5">
                  <c:v>130.52296527426728</c:v>
                </c:pt>
                <c:pt idx="6">
                  <c:v>132.31682164541283</c:v>
                </c:pt>
                <c:pt idx="7">
                  <c:v>134.82922998820706</c:v>
                </c:pt>
                <c:pt idx="8">
                  <c:v>138.50122126512159</c:v>
                </c:pt>
                <c:pt idx="9">
                  <c:v>143.92567807989283</c:v>
                </c:pt>
                <c:pt idx="10">
                  <c:v>151.44251702519745</c:v>
                </c:pt>
                <c:pt idx="11">
                  <c:v>162.34501876089013</c:v>
                </c:pt>
                <c:pt idx="12">
                  <c:v>176.49375402562043</c:v>
                </c:pt>
                <c:pt idx="13">
                  <c:v>192.6469509485913</c:v>
                </c:pt>
                <c:pt idx="14">
                  <c:v>211.63697357289931</c:v>
                </c:pt>
                <c:pt idx="15">
                  <c:v>230.61080354103828</c:v>
                </c:pt>
                <c:pt idx="16">
                  <c:v>246.75049472383094</c:v>
                </c:pt>
                <c:pt idx="17">
                  <c:v>257.3980408727013</c:v>
                </c:pt>
                <c:pt idx="18">
                  <c:v>260.94596450963843</c:v>
                </c:pt>
                <c:pt idx="19">
                  <c:v>257.63283312840923</c:v>
                </c:pt>
                <c:pt idx="20">
                  <c:v>247.60034762157534</c:v>
                </c:pt>
                <c:pt idx="21">
                  <c:v>233.01936862025968</c:v>
                </c:pt>
                <c:pt idx="22">
                  <c:v>215.64199434807406</c:v>
                </c:pt>
                <c:pt idx="23">
                  <c:v>199.17923716840153</c:v>
                </c:pt>
                <c:pt idx="24">
                  <c:v>186.05486424840979</c:v>
                </c:pt>
                <c:pt idx="25">
                  <c:v>175.8765123615357</c:v>
                </c:pt>
                <c:pt idx="26">
                  <c:v>168.00859868502323</c:v>
                </c:pt>
                <c:pt idx="27">
                  <c:v>162.89617422516724</c:v>
                </c:pt>
                <c:pt idx="28">
                  <c:v>160.49958411942586</c:v>
                </c:pt>
                <c:pt idx="29">
                  <c:v>159.41131398781502</c:v>
                </c:pt>
                <c:pt idx="30">
                  <c:v>159.3947556862295</c:v>
                </c:pt>
                <c:pt idx="31">
                  <c:v>159.91631720928282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9042816"/>
        <c:axId val="209373824"/>
      </c:scatterChart>
      <c:valAx>
        <c:axId val="209042816"/>
        <c:scaling>
          <c:orientation val="minMax"/>
        </c:scaling>
        <c:axPos val="b"/>
        <c:numFmt formatCode="General" sourceLinked="1"/>
        <c:tickLblPos val="nextTo"/>
        <c:crossAx val="209373824"/>
        <c:crosses val="autoZero"/>
        <c:crossBetween val="midCat"/>
      </c:valAx>
      <c:valAx>
        <c:axId val="209373824"/>
        <c:scaling>
          <c:orientation val="minMax"/>
        </c:scaling>
        <c:axPos val="l"/>
        <c:majorGridlines/>
        <c:numFmt formatCode="General" sourceLinked="1"/>
        <c:tickLblPos val="nextTo"/>
        <c:crossAx val="209042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'980011'!$E$619:$E$650</c:f>
              <c:numCache>
                <c:formatCode>General</c:formatCode>
                <c:ptCount val="32"/>
                <c:pt idx="0">
                  <c:v>83</c:v>
                </c:pt>
                <c:pt idx="1">
                  <c:v>104</c:v>
                </c:pt>
                <c:pt idx="2">
                  <c:v>119</c:v>
                </c:pt>
                <c:pt idx="3">
                  <c:v>130</c:v>
                </c:pt>
                <c:pt idx="4">
                  <c:v>109</c:v>
                </c:pt>
                <c:pt idx="5">
                  <c:v>135</c:v>
                </c:pt>
                <c:pt idx="6">
                  <c:v>142</c:v>
                </c:pt>
                <c:pt idx="7">
                  <c:v>132</c:v>
                </c:pt>
                <c:pt idx="8">
                  <c:v>169</c:v>
                </c:pt>
                <c:pt idx="9">
                  <c:v>144</c:v>
                </c:pt>
                <c:pt idx="10">
                  <c:v>150</c:v>
                </c:pt>
                <c:pt idx="11">
                  <c:v>205</c:v>
                </c:pt>
                <c:pt idx="12">
                  <c:v>170</c:v>
                </c:pt>
                <c:pt idx="13">
                  <c:v>203</c:v>
                </c:pt>
                <c:pt idx="14">
                  <c:v>234</c:v>
                </c:pt>
                <c:pt idx="15">
                  <c:v>216</c:v>
                </c:pt>
                <c:pt idx="16">
                  <c:v>282</c:v>
                </c:pt>
                <c:pt idx="17">
                  <c:v>266</c:v>
                </c:pt>
                <c:pt idx="18">
                  <c:v>296</c:v>
                </c:pt>
                <c:pt idx="19">
                  <c:v>242</c:v>
                </c:pt>
                <c:pt idx="20">
                  <c:v>254</c:v>
                </c:pt>
                <c:pt idx="21">
                  <c:v>240</c:v>
                </c:pt>
                <c:pt idx="22">
                  <c:v>223</c:v>
                </c:pt>
                <c:pt idx="23">
                  <c:v>212</c:v>
                </c:pt>
                <c:pt idx="24">
                  <c:v>210</c:v>
                </c:pt>
                <c:pt idx="25">
                  <c:v>185</c:v>
                </c:pt>
                <c:pt idx="26">
                  <c:v>183</c:v>
                </c:pt>
                <c:pt idx="27">
                  <c:v>163</c:v>
                </c:pt>
                <c:pt idx="28">
                  <c:v>171</c:v>
                </c:pt>
                <c:pt idx="29">
                  <c:v>162</c:v>
                </c:pt>
                <c:pt idx="30">
                  <c:v>159</c:v>
                </c:pt>
                <c:pt idx="31">
                  <c:v>128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'980011'!$F$619:$F$650</c:f>
              <c:numCache>
                <c:formatCode>0</c:formatCode>
                <c:ptCount val="32"/>
                <c:pt idx="3">
                  <c:v>124.63729367807541</c:v>
                </c:pt>
                <c:pt idx="4">
                  <c:v>126.41899386845525</c:v>
                </c:pt>
                <c:pt idx="5">
                  <c:v>128.73231800226509</c:v>
                </c:pt>
                <c:pt idx="6">
                  <c:v>132.15952189149499</c:v>
                </c:pt>
                <c:pt idx="7">
                  <c:v>137.07978689131346</c:v>
                </c:pt>
                <c:pt idx="8">
                  <c:v>143.82632175998728</c:v>
                </c:pt>
                <c:pt idx="9">
                  <c:v>152.67091237278333</c:v>
                </c:pt>
                <c:pt idx="10">
                  <c:v>163.3319319214792</c:v>
                </c:pt>
                <c:pt idx="11">
                  <c:v>176.740065779319</c:v>
                </c:pt>
                <c:pt idx="12">
                  <c:v>191.94687303390603</c:v>
                </c:pt>
                <c:pt idx="13">
                  <c:v>207.43829375041662</c:v>
                </c:pt>
                <c:pt idx="14">
                  <c:v>224.02593009838031</c:v>
                </c:pt>
                <c:pt idx="15">
                  <c:v>239.46997847592783</c:v>
                </c:pt>
                <c:pt idx="16">
                  <c:v>252.11841361828064</c:v>
                </c:pt>
                <c:pt idx="17">
                  <c:v>260.57689862613603</c:v>
                </c:pt>
                <c:pt idx="18">
                  <c:v>263.97859124672618</c:v>
                </c:pt>
                <c:pt idx="19">
                  <c:v>262.63297428433009</c:v>
                </c:pt>
                <c:pt idx="20">
                  <c:v>256.2463500790937</c:v>
                </c:pt>
                <c:pt idx="21">
                  <c:v>245.73646411320533</c:v>
                </c:pt>
                <c:pt idx="22">
                  <c:v>231.66286898523373</c:v>
                </c:pt>
                <c:pt idx="23">
                  <c:v>216.41559013864872</c:v>
                </c:pt>
                <c:pt idx="24">
                  <c:v>202.2782069655305</c:v>
                </c:pt>
                <c:pt idx="25">
                  <c:v>189.28059694140845</c:v>
                </c:pt>
                <c:pt idx="26">
                  <c:v>176.89252537994554</c:v>
                </c:pt>
                <c:pt idx="27">
                  <c:v>166.25804816735288</c:v>
                </c:pt>
                <c:pt idx="28">
                  <c:v>159.06690826287164</c:v>
                </c:pt>
                <c:pt idx="29">
                  <c:v>153.13451982165378</c:v>
                </c:pt>
                <c:pt idx="30">
                  <c:v>149.38891947157342</c:v>
                </c:pt>
                <c:pt idx="31">
                  <c:v>147.1161786587048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2891136"/>
        <c:axId val="212930560"/>
      </c:scatterChart>
      <c:valAx>
        <c:axId val="212891136"/>
        <c:scaling>
          <c:orientation val="minMax"/>
        </c:scaling>
        <c:axPos val="b"/>
        <c:numFmt formatCode="General" sourceLinked="1"/>
        <c:tickLblPos val="nextTo"/>
        <c:crossAx val="212930560"/>
        <c:crosses val="autoZero"/>
        <c:crossBetween val="midCat"/>
      </c:valAx>
      <c:valAx>
        <c:axId val="212930560"/>
        <c:scaling>
          <c:orientation val="minMax"/>
        </c:scaling>
        <c:axPos val="l"/>
        <c:majorGridlines/>
        <c:numFmt formatCode="General" sourceLinked="1"/>
        <c:tickLblPos val="nextTo"/>
        <c:crossAx val="212891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'980011'!$E$669:$E$700</c:f>
              <c:numCache>
                <c:formatCode>General</c:formatCode>
                <c:ptCount val="32"/>
                <c:pt idx="0">
                  <c:v>107</c:v>
                </c:pt>
                <c:pt idx="1">
                  <c:v>92</c:v>
                </c:pt>
                <c:pt idx="2">
                  <c:v>130</c:v>
                </c:pt>
                <c:pt idx="3">
                  <c:v>117</c:v>
                </c:pt>
                <c:pt idx="4">
                  <c:v>112</c:v>
                </c:pt>
                <c:pt idx="5">
                  <c:v>136</c:v>
                </c:pt>
                <c:pt idx="6">
                  <c:v>142</c:v>
                </c:pt>
                <c:pt idx="7">
                  <c:v>158</c:v>
                </c:pt>
                <c:pt idx="8">
                  <c:v>127</c:v>
                </c:pt>
                <c:pt idx="9">
                  <c:v>153</c:v>
                </c:pt>
                <c:pt idx="10">
                  <c:v>139</c:v>
                </c:pt>
                <c:pt idx="11">
                  <c:v>153</c:v>
                </c:pt>
                <c:pt idx="12">
                  <c:v>168</c:v>
                </c:pt>
                <c:pt idx="13">
                  <c:v>173</c:v>
                </c:pt>
                <c:pt idx="14">
                  <c:v>210</c:v>
                </c:pt>
                <c:pt idx="15">
                  <c:v>203</c:v>
                </c:pt>
                <c:pt idx="16">
                  <c:v>233</c:v>
                </c:pt>
                <c:pt idx="17">
                  <c:v>224</c:v>
                </c:pt>
                <c:pt idx="18">
                  <c:v>232</c:v>
                </c:pt>
                <c:pt idx="19">
                  <c:v>238</c:v>
                </c:pt>
                <c:pt idx="20">
                  <c:v>256</c:v>
                </c:pt>
                <c:pt idx="21">
                  <c:v>231</c:v>
                </c:pt>
                <c:pt idx="22">
                  <c:v>215</c:v>
                </c:pt>
                <c:pt idx="23">
                  <c:v>210</c:v>
                </c:pt>
                <c:pt idx="24">
                  <c:v>178</c:v>
                </c:pt>
                <c:pt idx="25">
                  <c:v>161</c:v>
                </c:pt>
                <c:pt idx="26">
                  <c:v>168</c:v>
                </c:pt>
                <c:pt idx="27">
                  <c:v>156</c:v>
                </c:pt>
                <c:pt idx="28">
                  <c:v>149</c:v>
                </c:pt>
                <c:pt idx="29">
                  <c:v>135</c:v>
                </c:pt>
                <c:pt idx="30">
                  <c:v>127</c:v>
                </c:pt>
                <c:pt idx="31">
                  <c:v>144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'980011'!$F$669:$F$700</c:f>
              <c:numCache>
                <c:formatCode>0</c:formatCode>
                <c:ptCount val="32"/>
                <c:pt idx="3">
                  <c:v>127.35159597089471</c:v>
                </c:pt>
                <c:pt idx="4">
                  <c:v>127.84896810094131</c:v>
                </c:pt>
                <c:pt idx="5">
                  <c:v>128.5837334270729</c:v>
                </c:pt>
                <c:pt idx="6">
                  <c:v>129.83577368706324</c:v>
                </c:pt>
                <c:pt idx="7">
                  <c:v>131.91128349767402</c:v>
                </c:pt>
                <c:pt idx="8">
                  <c:v>135.1765877723137</c:v>
                </c:pt>
                <c:pt idx="9">
                  <c:v>140.03728764525806</c:v>
                </c:pt>
                <c:pt idx="10">
                  <c:v>146.60532285128158</c:v>
                </c:pt>
                <c:pt idx="11">
                  <c:v>155.7896525921561</c:v>
                </c:pt>
                <c:pt idx="12">
                  <c:v>167.30006315038909</c:v>
                </c:pt>
                <c:pt idx="13">
                  <c:v>180.13722981560727</c:v>
                </c:pt>
                <c:pt idx="14">
                  <c:v>195.12925120890253</c:v>
                </c:pt>
                <c:pt idx="15">
                  <c:v>210.38875387099699</c:v>
                </c:pt>
                <c:pt idx="16">
                  <c:v>224.16797486374091</c:v>
                </c:pt>
                <c:pt idx="17">
                  <c:v>234.69443059017058</c:v>
                </c:pt>
                <c:pt idx="18">
                  <c:v>240.41476757652978</c:v>
                </c:pt>
                <c:pt idx="19">
                  <c:v>241.52474679883235</c:v>
                </c:pt>
                <c:pt idx="20">
                  <c:v>237.25025502378699</c:v>
                </c:pt>
                <c:pt idx="21">
                  <c:v>228.25844456323713</c:v>
                </c:pt>
                <c:pt idx="22">
                  <c:v>215.16949790704371</c:v>
                </c:pt>
                <c:pt idx="23">
                  <c:v>200.45997142968895</c:v>
                </c:pt>
                <c:pt idx="24">
                  <c:v>186.64473648101486</c:v>
                </c:pt>
                <c:pt idx="25">
                  <c:v>173.95412267327441</c:v>
                </c:pt>
                <c:pt idx="26">
                  <c:v>161.98852403766887</c:v>
                </c:pt>
                <c:pt idx="27">
                  <c:v>151.91852975355781</c:v>
                </c:pt>
                <c:pt idx="28">
                  <c:v>145.27562404441647</c:v>
                </c:pt>
                <c:pt idx="29">
                  <c:v>139.93742215428981</c:v>
                </c:pt>
                <c:pt idx="30">
                  <c:v>136.64385008632019</c:v>
                </c:pt>
                <c:pt idx="31">
                  <c:v>134.65744418337749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3008768"/>
        <c:axId val="213043456"/>
      </c:scatterChart>
      <c:valAx>
        <c:axId val="213008768"/>
        <c:scaling>
          <c:orientation val="minMax"/>
        </c:scaling>
        <c:axPos val="b"/>
        <c:numFmt formatCode="General" sourceLinked="1"/>
        <c:tickLblPos val="nextTo"/>
        <c:crossAx val="213043456"/>
        <c:crosses val="autoZero"/>
        <c:crossBetween val="midCat"/>
      </c:valAx>
      <c:valAx>
        <c:axId val="213043456"/>
        <c:scaling>
          <c:orientation val="minMax"/>
        </c:scaling>
        <c:axPos val="l"/>
        <c:majorGridlines/>
        <c:numFmt formatCode="General" sourceLinked="1"/>
        <c:tickLblPos val="nextTo"/>
        <c:crossAx val="213008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'980011'!$E$719:$E$750</c:f>
              <c:numCache>
                <c:formatCode>General</c:formatCode>
                <c:ptCount val="32"/>
                <c:pt idx="0">
                  <c:v>79</c:v>
                </c:pt>
                <c:pt idx="1">
                  <c:v>98</c:v>
                </c:pt>
                <c:pt idx="2">
                  <c:v>116</c:v>
                </c:pt>
                <c:pt idx="3">
                  <c:v>107</c:v>
                </c:pt>
                <c:pt idx="4">
                  <c:v>117</c:v>
                </c:pt>
                <c:pt idx="5">
                  <c:v>118</c:v>
                </c:pt>
                <c:pt idx="6">
                  <c:v>138</c:v>
                </c:pt>
                <c:pt idx="7">
                  <c:v>126</c:v>
                </c:pt>
                <c:pt idx="8">
                  <c:v>143</c:v>
                </c:pt>
                <c:pt idx="9">
                  <c:v>140</c:v>
                </c:pt>
                <c:pt idx="10">
                  <c:v>152</c:v>
                </c:pt>
                <c:pt idx="11">
                  <c:v>156</c:v>
                </c:pt>
                <c:pt idx="12">
                  <c:v>150</c:v>
                </c:pt>
                <c:pt idx="13">
                  <c:v>175</c:v>
                </c:pt>
                <c:pt idx="14">
                  <c:v>210</c:v>
                </c:pt>
                <c:pt idx="15">
                  <c:v>202</c:v>
                </c:pt>
                <c:pt idx="16">
                  <c:v>193</c:v>
                </c:pt>
                <c:pt idx="17">
                  <c:v>232</c:v>
                </c:pt>
                <c:pt idx="18">
                  <c:v>258</c:v>
                </c:pt>
                <c:pt idx="19">
                  <c:v>230</c:v>
                </c:pt>
                <c:pt idx="20">
                  <c:v>208</c:v>
                </c:pt>
                <c:pt idx="21">
                  <c:v>220</c:v>
                </c:pt>
                <c:pt idx="22">
                  <c:v>203</c:v>
                </c:pt>
                <c:pt idx="23">
                  <c:v>199</c:v>
                </c:pt>
                <c:pt idx="24">
                  <c:v>203</c:v>
                </c:pt>
                <c:pt idx="25">
                  <c:v>170</c:v>
                </c:pt>
                <c:pt idx="26">
                  <c:v>181</c:v>
                </c:pt>
                <c:pt idx="27">
                  <c:v>142</c:v>
                </c:pt>
                <c:pt idx="28">
                  <c:v>148</c:v>
                </c:pt>
                <c:pt idx="29">
                  <c:v>156</c:v>
                </c:pt>
                <c:pt idx="30">
                  <c:v>133</c:v>
                </c:pt>
                <c:pt idx="31">
                  <c:v>152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'980011'!$F$719:$F$750</c:f>
              <c:numCache>
                <c:formatCode>0</c:formatCode>
                <c:ptCount val="32"/>
                <c:pt idx="3">
                  <c:v>117.45399434827826</c:v>
                </c:pt>
                <c:pt idx="4">
                  <c:v>118.90175591234289</c:v>
                </c:pt>
                <c:pt idx="5">
                  <c:v>120.68983118967304</c:v>
                </c:pt>
                <c:pt idx="6">
                  <c:v>123.24711501746513</c:v>
                </c:pt>
                <c:pt idx="7">
                  <c:v>126.83994308180262</c:v>
                </c:pt>
                <c:pt idx="8">
                  <c:v>131.72065678733983</c:v>
                </c:pt>
                <c:pt idx="9">
                  <c:v>138.11907009095282</c:v>
                </c:pt>
                <c:pt idx="10">
                  <c:v>145.88160591725352</c:v>
                </c:pt>
                <c:pt idx="11">
                  <c:v>155.75774084554916</c:v>
                </c:pt>
                <c:pt idx="12">
                  <c:v>167.14185781803832</c:v>
                </c:pt>
                <c:pt idx="13">
                  <c:v>178.97550375520089</c:v>
                </c:pt>
                <c:pt idx="14">
                  <c:v>191.97934128322746</c:v>
                </c:pt>
                <c:pt idx="15">
                  <c:v>204.52796209372431</c:v>
                </c:pt>
                <c:pt idx="16">
                  <c:v>215.36859161076961</c:v>
                </c:pt>
                <c:pt idx="17">
                  <c:v>223.35822804067601</c:v>
                </c:pt>
                <c:pt idx="18">
                  <c:v>227.5712481039572</c:v>
                </c:pt>
                <c:pt idx="19">
                  <c:v>228.32228818063984</c:v>
                </c:pt>
                <c:pt idx="20">
                  <c:v>225.13159407176187</c:v>
                </c:pt>
                <c:pt idx="21">
                  <c:v>218.48787754526344</c:v>
                </c:pt>
                <c:pt idx="22">
                  <c:v>208.75265598275197</c:v>
                </c:pt>
                <c:pt idx="23">
                  <c:v>197.6267282324751</c:v>
                </c:pt>
                <c:pt idx="24">
                  <c:v>186.92338395606376</c:v>
                </c:pt>
                <c:pt idx="25">
                  <c:v>176.79773597588235</c:v>
                </c:pt>
                <c:pt idx="26">
                  <c:v>166.89856900587398</c:v>
                </c:pt>
                <c:pt idx="27">
                  <c:v>158.19469670276101</c:v>
                </c:pt>
                <c:pt idx="28">
                  <c:v>152.18687201146724</c:v>
                </c:pt>
                <c:pt idx="29">
                  <c:v>147.1440414036021</c:v>
                </c:pt>
                <c:pt idx="30">
                  <c:v>143.91539090852248</c:v>
                </c:pt>
                <c:pt idx="31">
                  <c:v>141.94387840032311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3546880"/>
        <c:axId val="213659648"/>
      </c:scatterChart>
      <c:valAx>
        <c:axId val="213546880"/>
        <c:scaling>
          <c:orientation val="minMax"/>
        </c:scaling>
        <c:axPos val="b"/>
        <c:numFmt formatCode="General" sourceLinked="1"/>
        <c:tickLblPos val="nextTo"/>
        <c:crossAx val="213659648"/>
        <c:crosses val="autoZero"/>
        <c:crossBetween val="midCat"/>
      </c:valAx>
      <c:valAx>
        <c:axId val="213659648"/>
        <c:scaling>
          <c:orientation val="minMax"/>
        </c:scaling>
        <c:axPos val="l"/>
        <c:majorGridlines/>
        <c:numFmt formatCode="General" sourceLinked="1"/>
        <c:tickLblPos val="nextTo"/>
        <c:crossAx val="213546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'980011'!$E$769:$E$800</c:f>
              <c:numCache>
                <c:formatCode>General</c:formatCode>
                <c:ptCount val="32"/>
                <c:pt idx="0">
                  <c:v>90</c:v>
                </c:pt>
                <c:pt idx="1">
                  <c:v>99</c:v>
                </c:pt>
                <c:pt idx="2">
                  <c:v>103</c:v>
                </c:pt>
                <c:pt idx="3">
                  <c:v>119</c:v>
                </c:pt>
                <c:pt idx="4">
                  <c:v>133</c:v>
                </c:pt>
                <c:pt idx="5">
                  <c:v>118</c:v>
                </c:pt>
                <c:pt idx="6">
                  <c:v>155</c:v>
                </c:pt>
                <c:pt idx="7">
                  <c:v>147</c:v>
                </c:pt>
                <c:pt idx="8">
                  <c:v>134</c:v>
                </c:pt>
                <c:pt idx="9">
                  <c:v>132</c:v>
                </c:pt>
                <c:pt idx="10">
                  <c:v>152</c:v>
                </c:pt>
                <c:pt idx="11">
                  <c:v>150</c:v>
                </c:pt>
                <c:pt idx="12">
                  <c:v>190</c:v>
                </c:pt>
                <c:pt idx="13">
                  <c:v>191</c:v>
                </c:pt>
                <c:pt idx="14">
                  <c:v>178</c:v>
                </c:pt>
                <c:pt idx="15">
                  <c:v>199</c:v>
                </c:pt>
                <c:pt idx="16">
                  <c:v>222</c:v>
                </c:pt>
                <c:pt idx="17">
                  <c:v>227</c:v>
                </c:pt>
                <c:pt idx="18">
                  <c:v>237</c:v>
                </c:pt>
                <c:pt idx="19">
                  <c:v>224</c:v>
                </c:pt>
                <c:pt idx="20">
                  <c:v>243</c:v>
                </c:pt>
                <c:pt idx="21">
                  <c:v>255</c:v>
                </c:pt>
                <c:pt idx="22">
                  <c:v>219</c:v>
                </c:pt>
                <c:pt idx="23">
                  <c:v>220</c:v>
                </c:pt>
                <c:pt idx="24">
                  <c:v>186</c:v>
                </c:pt>
                <c:pt idx="25">
                  <c:v>184</c:v>
                </c:pt>
                <c:pt idx="26">
                  <c:v>179</c:v>
                </c:pt>
                <c:pt idx="27">
                  <c:v>157</c:v>
                </c:pt>
                <c:pt idx="28">
                  <c:v>187</c:v>
                </c:pt>
                <c:pt idx="29">
                  <c:v>146</c:v>
                </c:pt>
                <c:pt idx="30">
                  <c:v>153</c:v>
                </c:pt>
                <c:pt idx="31">
                  <c:v>160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'980011'!$F$769:$F$800</c:f>
              <c:numCache>
                <c:formatCode>0</c:formatCode>
                <c:ptCount val="32"/>
                <c:pt idx="3">
                  <c:v>128.25426697091174</c:v>
                </c:pt>
                <c:pt idx="4">
                  <c:v>129.33097292644362</c:v>
                </c:pt>
                <c:pt idx="5">
                  <c:v>130.5722189299359</c:v>
                </c:pt>
                <c:pt idx="6">
                  <c:v>132.28645209106605</c:v>
                </c:pt>
                <c:pt idx="7">
                  <c:v>134.70100210791415</c:v>
                </c:pt>
                <c:pt idx="8">
                  <c:v>138.09740353726514</c:v>
                </c:pt>
                <c:pt idx="9">
                  <c:v>142.80302973054134</c:v>
                </c:pt>
                <c:pt idx="10">
                  <c:v>148.89032274614783</c:v>
                </c:pt>
                <c:pt idx="11">
                  <c:v>157.18560892342325</c:v>
                </c:pt>
                <c:pt idx="12">
                  <c:v>167.44533633397279</c:v>
                </c:pt>
                <c:pt idx="13">
                  <c:v>178.85281161575062</c:v>
                </c:pt>
                <c:pt idx="14">
                  <c:v>192.25229335781324</c:v>
                </c:pt>
                <c:pt idx="15">
                  <c:v>206.11241862074101</c:v>
                </c:pt>
                <c:pt idx="16">
                  <c:v>219.02176706304417</c:v>
                </c:pt>
                <c:pt idx="17">
                  <c:v>229.48856703311202</c:v>
                </c:pt>
                <c:pt idx="18">
                  <c:v>236.00809293928521</c:v>
                </c:pt>
                <c:pt idx="19">
                  <c:v>238.88215741795017</c:v>
                </c:pt>
                <c:pt idx="20">
                  <c:v>237.21713571417885</c:v>
                </c:pt>
                <c:pt idx="21">
                  <c:v>231.33513919377836</c:v>
                </c:pt>
                <c:pt idx="22">
                  <c:v>221.66545358287786</c:v>
                </c:pt>
                <c:pt idx="23">
                  <c:v>210.10097965078796</c:v>
                </c:pt>
                <c:pt idx="24">
                  <c:v>198.79395125094939</c:v>
                </c:pt>
                <c:pt idx="25">
                  <c:v>188.09236621116551</c:v>
                </c:pt>
                <c:pt idx="26">
                  <c:v>177.74688201870066</c:v>
                </c:pt>
                <c:pt idx="27">
                  <c:v>168.86116350199975</c:v>
                </c:pt>
                <c:pt idx="28">
                  <c:v>162.93206698489126</c:v>
                </c:pt>
                <c:pt idx="29">
                  <c:v>158.180653282843</c:v>
                </c:pt>
                <c:pt idx="30">
                  <c:v>155.33697141205587</c:v>
                </c:pt>
                <c:pt idx="31">
                  <c:v>153.76420492202064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3881216"/>
        <c:axId val="213882752"/>
      </c:scatterChart>
      <c:valAx>
        <c:axId val="213881216"/>
        <c:scaling>
          <c:orientation val="minMax"/>
        </c:scaling>
        <c:axPos val="b"/>
        <c:numFmt formatCode="General" sourceLinked="1"/>
        <c:tickLblPos val="nextTo"/>
        <c:crossAx val="213882752"/>
        <c:crosses val="autoZero"/>
        <c:crossBetween val="midCat"/>
      </c:valAx>
      <c:valAx>
        <c:axId val="213882752"/>
        <c:scaling>
          <c:orientation val="minMax"/>
        </c:scaling>
        <c:axPos val="l"/>
        <c:majorGridlines/>
        <c:numFmt formatCode="General" sourceLinked="1"/>
        <c:tickLblPos val="nextTo"/>
        <c:crossAx val="213881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'980011'!$E$819:$E$850</c:f>
              <c:numCache>
                <c:formatCode>General</c:formatCode>
                <c:ptCount val="32"/>
                <c:pt idx="0">
                  <c:v>115</c:v>
                </c:pt>
                <c:pt idx="1">
                  <c:v>102</c:v>
                </c:pt>
                <c:pt idx="2">
                  <c:v>121</c:v>
                </c:pt>
                <c:pt idx="3">
                  <c:v>117</c:v>
                </c:pt>
                <c:pt idx="4">
                  <c:v>117</c:v>
                </c:pt>
                <c:pt idx="5">
                  <c:v>129</c:v>
                </c:pt>
                <c:pt idx="6">
                  <c:v>132</c:v>
                </c:pt>
                <c:pt idx="7">
                  <c:v>141</c:v>
                </c:pt>
                <c:pt idx="8">
                  <c:v>128</c:v>
                </c:pt>
                <c:pt idx="9">
                  <c:v>159</c:v>
                </c:pt>
                <c:pt idx="10">
                  <c:v>159</c:v>
                </c:pt>
                <c:pt idx="11">
                  <c:v>146</c:v>
                </c:pt>
                <c:pt idx="12">
                  <c:v>195</c:v>
                </c:pt>
                <c:pt idx="13">
                  <c:v>189</c:v>
                </c:pt>
                <c:pt idx="14">
                  <c:v>164</c:v>
                </c:pt>
                <c:pt idx="15">
                  <c:v>210</c:v>
                </c:pt>
                <c:pt idx="16">
                  <c:v>234</c:v>
                </c:pt>
                <c:pt idx="17">
                  <c:v>228</c:v>
                </c:pt>
                <c:pt idx="18">
                  <c:v>226</c:v>
                </c:pt>
                <c:pt idx="19">
                  <c:v>221</c:v>
                </c:pt>
                <c:pt idx="20">
                  <c:v>229</c:v>
                </c:pt>
                <c:pt idx="21">
                  <c:v>232</c:v>
                </c:pt>
                <c:pt idx="22">
                  <c:v>214</c:v>
                </c:pt>
                <c:pt idx="23">
                  <c:v>196</c:v>
                </c:pt>
                <c:pt idx="24">
                  <c:v>172</c:v>
                </c:pt>
                <c:pt idx="25">
                  <c:v>157</c:v>
                </c:pt>
                <c:pt idx="26">
                  <c:v>173</c:v>
                </c:pt>
                <c:pt idx="27">
                  <c:v>183</c:v>
                </c:pt>
                <c:pt idx="28">
                  <c:v>166</c:v>
                </c:pt>
                <c:pt idx="29">
                  <c:v>174</c:v>
                </c:pt>
                <c:pt idx="30">
                  <c:v>143</c:v>
                </c:pt>
                <c:pt idx="31">
                  <c:v>167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'980011'!$F$819:$F$850</c:f>
              <c:numCache>
                <c:formatCode>0</c:formatCode>
                <c:ptCount val="32"/>
                <c:pt idx="3">
                  <c:v>122.81139198652465</c:v>
                </c:pt>
                <c:pt idx="4">
                  <c:v>124.50776008343449</c:v>
                </c:pt>
                <c:pt idx="5">
                  <c:v>126.39477860427073</c:v>
                </c:pt>
                <c:pt idx="6">
                  <c:v>128.89230550077951</c:v>
                </c:pt>
                <c:pt idx="7">
                  <c:v>132.24942142534999</c:v>
                </c:pt>
                <c:pt idx="8">
                  <c:v>136.75723208463339</c:v>
                </c:pt>
                <c:pt idx="9">
                  <c:v>142.72942617614569</c:v>
                </c:pt>
                <c:pt idx="10">
                  <c:v>150.12893997055576</c:v>
                </c:pt>
                <c:pt idx="11">
                  <c:v>159.77131745400311</c:v>
                </c:pt>
                <c:pt idx="12">
                  <c:v>171.12761333852137</c:v>
                </c:pt>
                <c:pt idx="13">
                  <c:v>183.10127857748844</c:v>
                </c:pt>
                <c:pt idx="14">
                  <c:v>196.3137590682463</c:v>
                </c:pt>
                <c:pt idx="15">
                  <c:v>208.92844473135824</c:v>
                </c:pt>
                <c:pt idx="16">
                  <c:v>219.45565117963841</c:v>
                </c:pt>
                <c:pt idx="17">
                  <c:v>226.59691246809737</c:v>
                </c:pt>
                <c:pt idx="18">
                  <c:v>229.54334537683181</c:v>
                </c:pt>
                <c:pt idx="19">
                  <c:v>228.5940637199341</c:v>
                </c:pt>
                <c:pt idx="20">
                  <c:v>223.63663917784439</c:v>
                </c:pt>
                <c:pt idx="21">
                  <c:v>215.63292875638456</c:v>
                </c:pt>
                <c:pt idx="22">
                  <c:v>205.3249650800212</c:v>
                </c:pt>
                <c:pt idx="23">
                  <c:v>194.74738660314335</c:v>
                </c:pt>
                <c:pt idx="24">
                  <c:v>185.56644779622459</c:v>
                </c:pt>
                <c:pt idx="25">
                  <c:v>177.76013588276817</c:v>
                </c:pt>
                <c:pt idx="26">
                  <c:v>171.03253770550248</c:v>
                </c:pt>
                <c:pt idx="27">
                  <c:v>166.0136980059649</c:v>
                </c:pt>
                <c:pt idx="28">
                  <c:v>163.21076458328696</c:v>
                </c:pt>
                <c:pt idx="29">
                  <c:v>161.50582460553099</c:v>
                </c:pt>
                <c:pt idx="30">
                  <c:v>160.98210617686073</c:v>
                </c:pt>
                <c:pt idx="31">
                  <c:v>161.17112454439916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5481344"/>
        <c:axId val="218841856"/>
      </c:scatterChart>
      <c:valAx>
        <c:axId val="215481344"/>
        <c:scaling>
          <c:orientation val="minMax"/>
        </c:scaling>
        <c:axPos val="b"/>
        <c:numFmt formatCode="General" sourceLinked="1"/>
        <c:tickLblPos val="nextTo"/>
        <c:crossAx val="218841856"/>
        <c:crosses val="autoZero"/>
        <c:crossBetween val="midCat"/>
      </c:valAx>
      <c:valAx>
        <c:axId val="218841856"/>
        <c:scaling>
          <c:orientation val="minMax"/>
        </c:scaling>
        <c:axPos val="l"/>
        <c:majorGridlines/>
        <c:numFmt formatCode="General" sourceLinked="1"/>
        <c:tickLblPos val="nextTo"/>
        <c:crossAx val="215481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'980011'!$B$869:$B$900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'980011'!$E$869:$E$900</c:f>
              <c:numCache>
                <c:formatCode>General</c:formatCode>
                <c:ptCount val="32"/>
                <c:pt idx="0">
                  <c:v>106</c:v>
                </c:pt>
                <c:pt idx="1">
                  <c:v>110</c:v>
                </c:pt>
                <c:pt idx="2">
                  <c:v>131</c:v>
                </c:pt>
                <c:pt idx="3">
                  <c:v>110</c:v>
                </c:pt>
                <c:pt idx="4">
                  <c:v>139</c:v>
                </c:pt>
                <c:pt idx="5">
                  <c:v>140</c:v>
                </c:pt>
                <c:pt idx="6">
                  <c:v>153</c:v>
                </c:pt>
                <c:pt idx="7">
                  <c:v>164</c:v>
                </c:pt>
                <c:pt idx="8">
                  <c:v>142</c:v>
                </c:pt>
                <c:pt idx="9">
                  <c:v>188</c:v>
                </c:pt>
                <c:pt idx="10">
                  <c:v>179</c:v>
                </c:pt>
                <c:pt idx="11">
                  <c:v>192</c:v>
                </c:pt>
                <c:pt idx="12">
                  <c:v>190</c:v>
                </c:pt>
                <c:pt idx="13">
                  <c:v>203</c:v>
                </c:pt>
                <c:pt idx="14">
                  <c:v>248</c:v>
                </c:pt>
                <c:pt idx="15">
                  <c:v>203</c:v>
                </c:pt>
                <c:pt idx="16">
                  <c:v>234</c:v>
                </c:pt>
                <c:pt idx="17">
                  <c:v>205</c:v>
                </c:pt>
                <c:pt idx="18">
                  <c:v>227</c:v>
                </c:pt>
                <c:pt idx="19">
                  <c:v>203</c:v>
                </c:pt>
                <c:pt idx="20">
                  <c:v>184</c:v>
                </c:pt>
                <c:pt idx="21">
                  <c:v>185</c:v>
                </c:pt>
                <c:pt idx="22">
                  <c:v>170</c:v>
                </c:pt>
                <c:pt idx="23">
                  <c:v>151</c:v>
                </c:pt>
                <c:pt idx="24">
                  <c:v>163</c:v>
                </c:pt>
                <c:pt idx="25">
                  <c:v>170</c:v>
                </c:pt>
                <c:pt idx="26">
                  <c:v>152</c:v>
                </c:pt>
                <c:pt idx="27">
                  <c:v>138</c:v>
                </c:pt>
                <c:pt idx="28">
                  <c:v>146</c:v>
                </c:pt>
                <c:pt idx="29">
                  <c:v>150</c:v>
                </c:pt>
                <c:pt idx="30">
                  <c:v>141</c:v>
                </c:pt>
                <c:pt idx="31">
                  <c:v>137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'980011'!$B$869:$B$900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'980011'!$F$869:$F$900</c:f>
              <c:numCache>
                <c:formatCode>0</c:formatCode>
                <c:ptCount val="32"/>
                <c:pt idx="3">
                  <c:v>124.14030532267162</c:v>
                </c:pt>
                <c:pt idx="4">
                  <c:v>129.22646928734835</c:v>
                </c:pt>
                <c:pt idx="5">
                  <c:v>135.14856086092192</c:v>
                </c:pt>
                <c:pt idx="6">
                  <c:v>142.72506012061319</c:v>
                </c:pt>
                <c:pt idx="7">
                  <c:v>151.82658989467893</c:v>
                </c:pt>
                <c:pt idx="8">
                  <c:v>162.07768789067941</c:v>
                </c:pt>
                <c:pt idx="9">
                  <c:v>173.00363037018928</c:v>
                </c:pt>
                <c:pt idx="10">
                  <c:v>183.66471282501979</c:v>
                </c:pt>
                <c:pt idx="11">
                  <c:v>194.37565351492233</c:v>
                </c:pt>
                <c:pt idx="12">
                  <c:v>203.82887619059716</c:v>
                </c:pt>
                <c:pt idx="13">
                  <c:v>211.06891915332804</c:v>
                </c:pt>
                <c:pt idx="14">
                  <c:v>216.36217340382436</c:v>
                </c:pt>
                <c:pt idx="15">
                  <c:v>218.77089423857106</c:v>
                </c:pt>
                <c:pt idx="16">
                  <c:v>218.09362586966071</c:v>
                </c:pt>
                <c:pt idx="17">
                  <c:v>214.53230892224533</c:v>
                </c:pt>
                <c:pt idx="18">
                  <c:v>209.06451373334636</c:v>
                </c:pt>
                <c:pt idx="19">
                  <c:v>201.48932090418373</c:v>
                </c:pt>
                <c:pt idx="20">
                  <c:v>192.63253313790946</c:v>
                </c:pt>
                <c:pt idx="21">
                  <c:v>183.44135250738833</c:v>
                </c:pt>
                <c:pt idx="22">
                  <c:v>174.12128470686201</c:v>
                </c:pt>
                <c:pt idx="23">
                  <c:v>165.85823590672436</c:v>
                </c:pt>
                <c:pt idx="24">
                  <c:v>159.27364538360257</c:v>
                </c:pt>
                <c:pt idx="25">
                  <c:v>153.92489265603891</c:v>
                </c:pt>
                <c:pt idx="26">
                  <c:v>149.39237110164277</c:v>
                </c:pt>
                <c:pt idx="27">
                  <c:v>145.96475190717371</c:v>
                </c:pt>
                <c:pt idx="28">
                  <c:v>143.95405880413404</c:v>
                </c:pt>
                <c:pt idx="29">
                  <c:v>142.59092243887156</c:v>
                </c:pt>
                <c:pt idx="30">
                  <c:v>142.00345635302818</c:v>
                </c:pt>
                <c:pt idx="31">
                  <c:v>141.91205858102575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33113472"/>
        <c:axId val="233115008"/>
      </c:scatterChart>
      <c:valAx>
        <c:axId val="233113472"/>
        <c:scaling>
          <c:orientation val="minMax"/>
        </c:scaling>
        <c:axPos val="b"/>
        <c:numFmt formatCode="General" sourceLinked="1"/>
        <c:tickLblPos val="nextTo"/>
        <c:crossAx val="233115008"/>
        <c:crosses val="autoZero"/>
        <c:crossBetween val="midCat"/>
      </c:valAx>
      <c:valAx>
        <c:axId val="233115008"/>
        <c:scaling>
          <c:orientation val="minMax"/>
        </c:scaling>
        <c:axPos val="l"/>
        <c:majorGridlines/>
        <c:numFmt formatCode="General" sourceLinked="1"/>
        <c:tickLblPos val="nextTo"/>
        <c:crossAx val="233113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'980011'!$B$919:$B$950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'980011'!$E$919:$E$950</c:f>
              <c:numCache>
                <c:formatCode>General</c:formatCode>
                <c:ptCount val="32"/>
                <c:pt idx="0">
                  <c:v>123</c:v>
                </c:pt>
                <c:pt idx="1">
                  <c:v>136</c:v>
                </c:pt>
                <c:pt idx="2">
                  <c:v>152</c:v>
                </c:pt>
                <c:pt idx="3">
                  <c:v>144</c:v>
                </c:pt>
                <c:pt idx="4">
                  <c:v>143</c:v>
                </c:pt>
                <c:pt idx="5">
                  <c:v>140</c:v>
                </c:pt>
                <c:pt idx="6">
                  <c:v>149</c:v>
                </c:pt>
                <c:pt idx="7">
                  <c:v>152</c:v>
                </c:pt>
                <c:pt idx="8">
                  <c:v>170</c:v>
                </c:pt>
                <c:pt idx="9">
                  <c:v>177</c:v>
                </c:pt>
                <c:pt idx="10">
                  <c:v>187</c:v>
                </c:pt>
                <c:pt idx="11">
                  <c:v>181</c:v>
                </c:pt>
                <c:pt idx="12">
                  <c:v>219</c:v>
                </c:pt>
                <c:pt idx="13">
                  <c:v>234</c:v>
                </c:pt>
                <c:pt idx="14">
                  <c:v>223</c:v>
                </c:pt>
                <c:pt idx="15">
                  <c:v>243</c:v>
                </c:pt>
                <c:pt idx="16">
                  <c:v>253</c:v>
                </c:pt>
                <c:pt idx="17">
                  <c:v>211</c:v>
                </c:pt>
                <c:pt idx="18">
                  <c:v>223</c:v>
                </c:pt>
                <c:pt idx="19">
                  <c:v>197</c:v>
                </c:pt>
                <c:pt idx="20">
                  <c:v>180</c:v>
                </c:pt>
                <c:pt idx="21">
                  <c:v>169</c:v>
                </c:pt>
                <c:pt idx="22">
                  <c:v>185</c:v>
                </c:pt>
                <c:pt idx="23">
                  <c:v>170</c:v>
                </c:pt>
                <c:pt idx="24">
                  <c:v>168</c:v>
                </c:pt>
                <c:pt idx="25">
                  <c:v>168</c:v>
                </c:pt>
                <c:pt idx="26">
                  <c:v>134</c:v>
                </c:pt>
                <c:pt idx="27">
                  <c:v>120</c:v>
                </c:pt>
                <c:pt idx="28">
                  <c:v>134</c:v>
                </c:pt>
                <c:pt idx="29">
                  <c:v>148</c:v>
                </c:pt>
                <c:pt idx="30">
                  <c:v>145</c:v>
                </c:pt>
                <c:pt idx="31">
                  <c:v>164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'980011'!$B$919:$B$950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'980011'!$F$919:$F$950</c:f>
              <c:numCache>
                <c:formatCode>0</c:formatCode>
                <c:ptCount val="32"/>
                <c:pt idx="3">
                  <c:v>140.15325595611699</c:v>
                </c:pt>
                <c:pt idx="4">
                  <c:v>141.93008018410231</c:v>
                </c:pt>
                <c:pt idx="5">
                  <c:v>144.54601626880304</c:v>
                </c:pt>
                <c:pt idx="6">
                  <c:v>148.72955166829081</c:v>
                </c:pt>
                <c:pt idx="7">
                  <c:v>154.94782089125292</c:v>
                </c:pt>
                <c:pt idx="8">
                  <c:v>163.43771745887548</c:v>
                </c:pt>
                <c:pt idx="9">
                  <c:v>174.13717792608244</c:v>
                </c:pt>
                <c:pt idx="10">
                  <c:v>186.14306782166148</c:v>
                </c:pt>
                <c:pt idx="11">
                  <c:v>199.68839692268955</c:v>
                </c:pt>
                <c:pt idx="12">
                  <c:v>212.80515630963961</c:v>
                </c:pt>
                <c:pt idx="13">
                  <c:v>223.50588826676901</c:v>
                </c:pt>
                <c:pt idx="14">
                  <c:v>231.54600372883192</c:v>
                </c:pt>
                <c:pt idx="15">
                  <c:v>234.95715824538175</c:v>
                </c:pt>
                <c:pt idx="16">
                  <c:v>233.12808948293579</c:v>
                </c:pt>
                <c:pt idx="17">
                  <c:v>226.46869204486387</c:v>
                </c:pt>
                <c:pt idx="18">
                  <c:v>216.97325973184169</c:v>
                </c:pt>
                <c:pt idx="19">
                  <c:v>204.69047464955599</c:v>
                </c:pt>
                <c:pt idx="20">
                  <c:v>191.48625396711827</c:v>
                </c:pt>
                <c:pt idx="21">
                  <c:v>179.10974982815424</c:v>
                </c:pt>
                <c:pt idx="22">
                  <c:v>168.01210966373438</c:v>
                </c:pt>
                <c:pt idx="23">
                  <c:v>159.49518969869794</c:v>
                </c:pt>
                <c:pt idx="24">
                  <c:v>153.68853489339921</c:v>
                </c:pt>
                <c:pt idx="25">
                  <c:v>149.68854952406542</c:v>
                </c:pt>
                <c:pt idx="26">
                  <c:v>146.87577114983716</c:v>
                </c:pt>
                <c:pt idx="27">
                  <c:v>145.16944502560958</c:v>
                </c:pt>
                <c:pt idx="28">
                  <c:v>144.38546099165723</c:v>
                </c:pt>
                <c:pt idx="29">
                  <c:v>143.99210597699354</c:v>
                </c:pt>
                <c:pt idx="30">
                  <c:v>143.90281182818623</c:v>
                </c:pt>
                <c:pt idx="31">
                  <c:v>143.95655020521721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35726720"/>
        <c:axId val="235915136"/>
      </c:scatterChart>
      <c:valAx>
        <c:axId val="235726720"/>
        <c:scaling>
          <c:orientation val="minMax"/>
        </c:scaling>
        <c:axPos val="b"/>
        <c:numFmt formatCode="General" sourceLinked="1"/>
        <c:tickLblPos val="nextTo"/>
        <c:crossAx val="235915136"/>
        <c:crosses val="autoZero"/>
        <c:crossBetween val="midCat"/>
      </c:valAx>
      <c:valAx>
        <c:axId val="235915136"/>
        <c:scaling>
          <c:orientation val="minMax"/>
        </c:scaling>
        <c:axPos val="l"/>
        <c:majorGridlines/>
        <c:numFmt formatCode="General" sourceLinked="1"/>
        <c:tickLblPos val="nextTo"/>
        <c:crossAx val="235726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'980011'!$E$69:$E$100</c:f>
              <c:numCache>
                <c:formatCode>General</c:formatCode>
                <c:ptCount val="32"/>
                <c:pt idx="0">
                  <c:v>92</c:v>
                </c:pt>
                <c:pt idx="1">
                  <c:v>94</c:v>
                </c:pt>
                <c:pt idx="2">
                  <c:v>91</c:v>
                </c:pt>
                <c:pt idx="3">
                  <c:v>108</c:v>
                </c:pt>
                <c:pt idx="4">
                  <c:v>94</c:v>
                </c:pt>
                <c:pt idx="5">
                  <c:v>119</c:v>
                </c:pt>
                <c:pt idx="6">
                  <c:v>94</c:v>
                </c:pt>
                <c:pt idx="7">
                  <c:v>109</c:v>
                </c:pt>
                <c:pt idx="8">
                  <c:v>145</c:v>
                </c:pt>
                <c:pt idx="9">
                  <c:v>155</c:v>
                </c:pt>
                <c:pt idx="10">
                  <c:v>197</c:v>
                </c:pt>
                <c:pt idx="11">
                  <c:v>189</c:v>
                </c:pt>
                <c:pt idx="12">
                  <c:v>261</c:v>
                </c:pt>
                <c:pt idx="13">
                  <c:v>257</c:v>
                </c:pt>
                <c:pt idx="14">
                  <c:v>263</c:v>
                </c:pt>
                <c:pt idx="15">
                  <c:v>250</c:v>
                </c:pt>
                <c:pt idx="16">
                  <c:v>257</c:v>
                </c:pt>
                <c:pt idx="17">
                  <c:v>202</c:v>
                </c:pt>
                <c:pt idx="18">
                  <c:v>170</c:v>
                </c:pt>
                <c:pt idx="19">
                  <c:v>138</c:v>
                </c:pt>
                <c:pt idx="20">
                  <c:v>141</c:v>
                </c:pt>
                <c:pt idx="21">
                  <c:v>137</c:v>
                </c:pt>
                <c:pt idx="22">
                  <c:v>123</c:v>
                </c:pt>
                <c:pt idx="23">
                  <c:v>111</c:v>
                </c:pt>
                <c:pt idx="24">
                  <c:v>130</c:v>
                </c:pt>
                <c:pt idx="25">
                  <c:v>111</c:v>
                </c:pt>
                <c:pt idx="26">
                  <c:v>102</c:v>
                </c:pt>
                <c:pt idx="27">
                  <c:v>112</c:v>
                </c:pt>
                <c:pt idx="28">
                  <c:v>125</c:v>
                </c:pt>
                <c:pt idx="29">
                  <c:v>107</c:v>
                </c:pt>
                <c:pt idx="30">
                  <c:v>111</c:v>
                </c:pt>
                <c:pt idx="31">
                  <c:v>141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'980011'!$F$69:$F$100</c:f>
              <c:numCache>
                <c:formatCode>0</c:formatCode>
                <c:ptCount val="32"/>
                <c:pt idx="3">
                  <c:v>99.654491293910482</c:v>
                </c:pt>
                <c:pt idx="4">
                  <c:v>101.19963415951321</c:v>
                </c:pt>
                <c:pt idx="5">
                  <c:v>103.70811879944171</c:v>
                </c:pt>
                <c:pt idx="6">
                  <c:v>108.55031125445022</c:v>
                </c:pt>
                <c:pt idx="7">
                  <c:v>117.49505284961863</c:v>
                </c:pt>
                <c:pt idx="8">
                  <c:v>132.39800418853545</c:v>
                </c:pt>
                <c:pt idx="9">
                  <c:v>154.34965321491643</c:v>
                </c:pt>
                <c:pt idx="10">
                  <c:v>181.54678738094339</c:v>
                </c:pt>
                <c:pt idx="11">
                  <c:v>213.27310842149669</c:v>
                </c:pt>
                <c:pt idx="12">
                  <c:v>242.24733824822462</c:v>
                </c:pt>
                <c:pt idx="13">
                  <c:v>261.20135891163403</c:v>
                </c:pt>
                <c:pt idx="14">
                  <c:v>267.14907865219186</c:v>
                </c:pt>
                <c:pt idx="15">
                  <c:v>256.82159182656045</c:v>
                </c:pt>
                <c:pt idx="16">
                  <c:v>233.36541867939141</c:v>
                </c:pt>
                <c:pt idx="17">
                  <c:v>203.62297190853377</c:v>
                </c:pt>
                <c:pt idx="18">
                  <c:v>176.42911506597429</c:v>
                </c:pt>
                <c:pt idx="19">
                  <c:v>152.18187080321201</c:v>
                </c:pt>
                <c:pt idx="20">
                  <c:v>134.55886126524464</c:v>
                </c:pt>
                <c:pt idx="21">
                  <c:v>123.7987974944607</c:v>
                </c:pt>
                <c:pt idx="22">
                  <c:v>117.94170023457038</c:v>
                </c:pt>
                <c:pt idx="23">
                  <c:v>115.55842790385415</c:v>
                </c:pt>
                <c:pt idx="24">
                  <c:v>114.9480157486533</c:v>
                </c:pt>
                <c:pt idx="25">
                  <c:v>115.07671174533999</c:v>
                </c:pt>
                <c:pt idx="26">
                  <c:v>115.57725699390505</c:v>
                </c:pt>
                <c:pt idx="27">
                  <c:v>116.25988665635205</c:v>
                </c:pt>
                <c:pt idx="28">
                  <c:v>116.90136484458489</c:v>
                </c:pt>
                <c:pt idx="29">
                  <c:v>117.64315283913972</c:v>
                </c:pt>
                <c:pt idx="30">
                  <c:v>118.34527930159864</c:v>
                </c:pt>
                <c:pt idx="31">
                  <c:v>119.02320407277432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9585792"/>
        <c:axId val="159690752"/>
      </c:scatterChart>
      <c:valAx>
        <c:axId val="159585792"/>
        <c:scaling>
          <c:orientation val="minMax"/>
        </c:scaling>
        <c:axPos val="b"/>
        <c:numFmt formatCode="General" sourceLinked="1"/>
        <c:tickLblPos val="nextTo"/>
        <c:crossAx val="159690752"/>
        <c:crosses val="autoZero"/>
        <c:crossBetween val="midCat"/>
      </c:valAx>
      <c:valAx>
        <c:axId val="159690752"/>
        <c:scaling>
          <c:orientation val="minMax"/>
        </c:scaling>
        <c:axPos val="l"/>
        <c:majorGridlines/>
        <c:numFmt formatCode="General" sourceLinked="1"/>
        <c:tickLblPos val="nextTo"/>
        <c:crossAx val="159585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'980011'!$B$969:$B$1000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'980011'!$E$969:$E$1000</c:f>
              <c:numCache>
                <c:formatCode>General</c:formatCode>
                <c:ptCount val="32"/>
                <c:pt idx="0">
                  <c:v>92</c:v>
                </c:pt>
                <c:pt idx="1">
                  <c:v>99</c:v>
                </c:pt>
                <c:pt idx="2">
                  <c:v>112</c:v>
                </c:pt>
                <c:pt idx="3">
                  <c:v>161</c:v>
                </c:pt>
                <c:pt idx="4">
                  <c:v>127</c:v>
                </c:pt>
                <c:pt idx="5">
                  <c:v>140</c:v>
                </c:pt>
                <c:pt idx="6">
                  <c:v>146</c:v>
                </c:pt>
                <c:pt idx="7">
                  <c:v>165</c:v>
                </c:pt>
                <c:pt idx="8">
                  <c:v>182</c:v>
                </c:pt>
                <c:pt idx="9">
                  <c:v>186</c:v>
                </c:pt>
                <c:pt idx="10">
                  <c:v>184</c:v>
                </c:pt>
                <c:pt idx="11">
                  <c:v>215</c:v>
                </c:pt>
                <c:pt idx="12">
                  <c:v>253</c:v>
                </c:pt>
                <c:pt idx="13">
                  <c:v>244</c:v>
                </c:pt>
                <c:pt idx="14">
                  <c:v>253</c:v>
                </c:pt>
                <c:pt idx="15">
                  <c:v>249</c:v>
                </c:pt>
                <c:pt idx="16">
                  <c:v>232</c:v>
                </c:pt>
                <c:pt idx="17">
                  <c:v>287</c:v>
                </c:pt>
                <c:pt idx="18">
                  <c:v>209</c:v>
                </c:pt>
                <c:pt idx="19">
                  <c:v>216</c:v>
                </c:pt>
                <c:pt idx="20">
                  <c:v>186</c:v>
                </c:pt>
                <c:pt idx="21">
                  <c:v>162</c:v>
                </c:pt>
                <c:pt idx="22">
                  <c:v>163</c:v>
                </c:pt>
                <c:pt idx="23">
                  <c:v>174</c:v>
                </c:pt>
                <c:pt idx="24">
                  <c:v>154</c:v>
                </c:pt>
                <c:pt idx="25">
                  <c:v>152</c:v>
                </c:pt>
                <c:pt idx="26">
                  <c:v>171</c:v>
                </c:pt>
                <c:pt idx="27">
                  <c:v>154</c:v>
                </c:pt>
                <c:pt idx="28">
                  <c:v>161</c:v>
                </c:pt>
                <c:pt idx="29">
                  <c:v>156</c:v>
                </c:pt>
                <c:pt idx="30">
                  <c:v>164</c:v>
                </c:pt>
                <c:pt idx="31">
                  <c:v>164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'980011'!$B$969:$B$1000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'980011'!$F$969:$F$1000</c:f>
              <c:numCache>
                <c:formatCode>0</c:formatCode>
                <c:ptCount val="32"/>
                <c:pt idx="3">
                  <c:v>140.83398608202961</c:v>
                </c:pt>
                <c:pt idx="4">
                  <c:v>142.7819731462873</c:v>
                </c:pt>
                <c:pt idx="5">
                  <c:v>145.60480194614595</c:v>
                </c:pt>
                <c:pt idx="6">
                  <c:v>150.27457570883735</c:v>
                </c:pt>
                <c:pt idx="7">
                  <c:v>157.62509141197401</c:v>
                </c:pt>
                <c:pt idx="8">
                  <c:v>168.28564732890874</c:v>
                </c:pt>
                <c:pt idx="9">
                  <c:v>182.41618878055647</c:v>
                </c:pt>
                <c:pt idx="10">
                  <c:v>198.79957007781678</c:v>
                </c:pt>
                <c:pt idx="11">
                  <c:v>217.47244825636034</c:v>
                </c:pt>
                <c:pt idx="12">
                  <c:v>235.16466823058127</c:v>
                </c:pt>
                <c:pt idx="13">
                  <c:v>248.58519503073029</c:v>
                </c:pt>
                <c:pt idx="14">
                  <c:v>256.80583025954292</c:v>
                </c:pt>
                <c:pt idx="15">
                  <c:v>257.22755485844965</c:v>
                </c:pt>
                <c:pt idx="16">
                  <c:v>249.82580286982051</c:v>
                </c:pt>
                <c:pt idx="17">
                  <c:v>236.46697510167166</c:v>
                </c:pt>
                <c:pt idx="18">
                  <c:v>221.18705654728484</c:v>
                </c:pt>
                <c:pt idx="19">
                  <c:v>204.39892828871473</c:v>
                </c:pt>
                <c:pt idx="20">
                  <c:v>189.05504681289477</c:v>
                </c:pt>
                <c:pt idx="21">
                  <c:v>176.95467093416818</c:v>
                </c:pt>
                <c:pt idx="22">
                  <c:v>168.04026712102984</c:v>
                </c:pt>
                <c:pt idx="23">
                  <c:v>162.62820662199462</c:v>
                </c:pt>
                <c:pt idx="24">
                  <c:v>159.85044555842865</c:v>
                </c:pt>
                <c:pt idx="25">
                  <c:v>158.55828393068686</c:v>
                </c:pt>
                <c:pt idx="26">
                  <c:v>158.16963853747151</c:v>
                </c:pt>
                <c:pt idx="27">
                  <c:v>158.40448262456485</c:v>
                </c:pt>
                <c:pt idx="28">
                  <c:v>158.88778875654981</c:v>
                </c:pt>
                <c:pt idx="29">
                  <c:v>159.58125824158915</c:v>
                </c:pt>
                <c:pt idx="30">
                  <c:v>160.29575953203499</c:v>
                </c:pt>
                <c:pt idx="31">
                  <c:v>161.00721686388573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36471424"/>
        <c:axId val="236473344"/>
      </c:scatterChart>
      <c:valAx>
        <c:axId val="236471424"/>
        <c:scaling>
          <c:orientation val="minMax"/>
        </c:scaling>
        <c:axPos val="b"/>
        <c:numFmt formatCode="General" sourceLinked="1"/>
        <c:tickLblPos val="nextTo"/>
        <c:crossAx val="236473344"/>
        <c:crosses val="autoZero"/>
        <c:crossBetween val="midCat"/>
      </c:valAx>
      <c:valAx>
        <c:axId val="236473344"/>
        <c:scaling>
          <c:orientation val="minMax"/>
        </c:scaling>
        <c:axPos val="l"/>
        <c:majorGridlines/>
        <c:numFmt formatCode="General" sourceLinked="1"/>
        <c:tickLblPos val="nextTo"/>
        <c:crossAx val="236471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'980011'!$B$1019:$B$1050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'980011'!$E$1019:$E$1050</c:f>
              <c:numCache>
                <c:formatCode>General</c:formatCode>
                <c:ptCount val="32"/>
                <c:pt idx="0">
                  <c:v>140</c:v>
                </c:pt>
                <c:pt idx="1">
                  <c:v>121</c:v>
                </c:pt>
                <c:pt idx="2">
                  <c:v>131</c:v>
                </c:pt>
                <c:pt idx="3">
                  <c:v>125</c:v>
                </c:pt>
                <c:pt idx="4">
                  <c:v>124</c:v>
                </c:pt>
                <c:pt idx="5">
                  <c:v>146</c:v>
                </c:pt>
                <c:pt idx="6">
                  <c:v>155</c:v>
                </c:pt>
                <c:pt idx="7">
                  <c:v>142</c:v>
                </c:pt>
                <c:pt idx="8">
                  <c:v>152</c:v>
                </c:pt>
                <c:pt idx="9">
                  <c:v>176</c:v>
                </c:pt>
                <c:pt idx="10">
                  <c:v>207</c:v>
                </c:pt>
                <c:pt idx="11">
                  <c:v>208</c:v>
                </c:pt>
                <c:pt idx="12">
                  <c:v>229</c:v>
                </c:pt>
                <c:pt idx="13">
                  <c:v>200</c:v>
                </c:pt>
                <c:pt idx="14">
                  <c:v>231</c:v>
                </c:pt>
                <c:pt idx="15">
                  <c:v>263</c:v>
                </c:pt>
                <c:pt idx="16">
                  <c:v>263</c:v>
                </c:pt>
                <c:pt idx="17">
                  <c:v>233</c:v>
                </c:pt>
                <c:pt idx="18">
                  <c:v>236</c:v>
                </c:pt>
                <c:pt idx="19">
                  <c:v>213</c:v>
                </c:pt>
                <c:pt idx="20">
                  <c:v>198</c:v>
                </c:pt>
                <c:pt idx="21">
                  <c:v>153</c:v>
                </c:pt>
                <c:pt idx="22">
                  <c:v>175</c:v>
                </c:pt>
                <c:pt idx="23">
                  <c:v>170</c:v>
                </c:pt>
                <c:pt idx="24">
                  <c:v>180</c:v>
                </c:pt>
                <c:pt idx="25">
                  <c:v>164</c:v>
                </c:pt>
                <c:pt idx="26">
                  <c:v>145</c:v>
                </c:pt>
                <c:pt idx="27">
                  <c:v>146</c:v>
                </c:pt>
                <c:pt idx="28">
                  <c:v>149</c:v>
                </c:pt>
                <c:pt idx="29">
                  <c:v>165</c:v>
                </c:pt>
                <c:pt idx="30">
                  <c:v>160</c:v>
                </c:pt>
                <c:pt idx="31">
                  <c:v>174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'980011'!$B$1019:$B$1050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'980011'!$F$1019:$F$1050</c:f>
              <c:numCache>
                <c:formatCode>0</c:formatCode>
                <c:ptCount val="32"/>
                <c:pt idx="3">
                  <c:v>129.00737663184424</c:v>
                </c:pt>
                <c:pt idx="4">
                  <c:v>131.77303077960292</c:v>
                </c:pt>
                <c:pt idx="5">
                  <c:v>135.43074864061197</c:v>
                </c:pt>
                <c:pt idx="6">
                  <c:v>140.93893529398713</c:v>
                </c:pt>
                <c:pt idx="7">
                  <c:v>148.87884518402106</c:v>
                </c:pt>
                <c:pt idx="8">
                  <c:v>159.58051804873912</c:v>
                </c:pt>
                <c:pt idx="9">
                  <c:v>173.00409664991065</c:v>
                </c:pt>
                <c:pt idx="10">
                  <c:v>188.02634447751373</c:v>
                </c:pt>
                <c:pt idx="11">
                  <c:v>204.89661832891267</c:v>
                </c:pt>
                <c:pt idx="12">
                  <c:v>221.07296040062073</c:v>
                </c:pt>
                <c:pt idx="13">
                  <c:v>234.02568242899352</c:v>
                </c:pt>
                <c:pt idx="14">
                  <c:v>243.38701174179599</c:v>
                </c:pt>
                <c:pt idx="15">
                  <c:v>246.82244822845286</c:v>
                </c:pt>
                <c:pt idx="16">
                  <c:v>243.82790220295482</c:v>
                </c:pt>
                <c:pt idx="17">
                  <c:v>235.25188985821461</c:v>
                </c:pt>
                <c:pt idx="18">
                  <c:v>223.8117173003819</c:v>
                </c:pt>
                <c:pt idx="19">
                  <c:v>209.77472003992239</c:v>
                </c:pt>
                <c:pt idx="20">
                  <c:v>195.50637116515182</c:v>
                </c:pt>
                <c:pt idx="21">
                  <c:v>182.95147808080691</c:v>
                </c:pt>
                <c:pt idx="22">
                  <c:v>172.524349102408</c:v>
                </c:pt>
                <c:pt idx="23">
                  <c:v>165.27167300177865</c:v>
                </c:pt>
                <c:pt idx="24">
                  <c:v>160.92452204615097</c:v>
                </c:pt>
                <c:pt idx="25">
                  <c:v>158.44184050289672</c:v>
                </c:pt>
                <c:pt idx="26">
                  <c:v>157.22900221669434</c:v>
                </c:pt>
                <c:pt idx="27">
                  <c:v>157.07089637533187</c:v>
                </c:pt>
                <c:pt idx="28">
                  <c:v>157.51246354253905</c:v>
                </c:pt>
                <c:pt idx="29">
                  <c:v>158.38278838373924</c:v>
                </c:pt>
                <c:pt idx="30">
                  <c:v>159.39340174988868</c:v>
                </c:pt>
                <c:pt idx="31">
                  <c:v>160.45432116762925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36785664"/>
        <c:axId val="236787584"/>
      </c:scatterChart>
      <c:valAx>
        <c:axId val="236785664"/>
        <c:scaling>
          <c:orientation val="minMax"/>
        </c:scaling>
        <c:axPos val="b"/>
        <c:numFmt formatCode="General" sourceLinked="1"/>
        <c:tickLblPos val="nextTo"/>
        <c:crossAx val="236787584"/>
        <c:crosses val="autoZero"/>
        <c:crossBetween val="midCat"/>
      </c:valAx>
      <c:valAx>
        <c:axId val="236787584"/>
        <c:scaling>
          <c:orientation val="minMax"/>
        </c:scaling>
        <c:axPos val="l"/>
        <c:majorGridlines/>
        <c:numFmt formatCode="General" sourceLinked="1"/>
        <c:tickLblPos val="nextTo"/>
        <c:crossAx val="236785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'980011'!$B$1069:$B$1100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'980011'!$E$1069:$E$1100</c:f>
              <c:numCache>
                <c:formatCode>General</c:formatCode>
                <c:ptCount val="32"/>
                <c:pt idx="0">
                  <c:v>89</c:v>
                </c:pt>
                <c:pt idx="1">
                  <c:v>111</c:v>
                </c:pt>
                <c:pt idx="2">
                  <c:v>130</c:v>
                </c:pt>
                <c:pt idx="3">
                  <c:v>134</c:v>
                </c:pt>
                <c:pt idx="4">
                  <c:v>133</c:v>
                </c:pt>
                <c:pt idx="5">
                  <c:v>167</c:v>
                </c:pt>
                <c:pt idx="6">
                  <c:v>161</c:v>
                </c:pt>
                <c:pt idx="7">
                  <c:v>166</c:v>
                </c:pt>
                <c:pt idx="8">
                  <c:v>184</c:v>
                </c:pt>
                <c:pt idx="9">
                  <c:v>169</c:v>
                </c:pt>
                <c:pt idx="10">
                  <c:v>196</c:v>
                </c:pt>
                <c:pt idx="11">
                  <c:v>241</c:v>
                </c:pt>
                <c:pt idx="12">
                  <c:v>214</c:v>
                </c:pt>
                <c:pt idx="13">
                  <c:v>246</c:v>
                </c:pt>
                <c:pt idx="14">
                  <c:v>265</c:v>
                </c:pt>
                <c:pt idx="15">
                  <c:v>246</c:v>
                </c:pt>
                <c:pt idx="16">
                  <c:v>235</c:v>
                </c:pt>
                <c:pt idx="17">
                  <c:v>263</c:v>
                </c:pt>
                <c:pt idx="18">
                  <c:v>221</c:v>
                </c:pt>
                <c:pt idx="19">
                  <c:v>205</c:v>
                </c:pt>
                <c:pt idx="20">
                  <c:v>192</c:v>
                </c:pt>
                <c:pt idx="21">
                  <c:v>195</c:v>
                </c:pt>
                <c:pt idx="22">
                  <c:v>172</c:v>
                </c:pt>
                <c:pt idx="23">
                  <c:v>154</c:v>
                </c:pt>
                <c:pt idx="24">
                  <c:v>157</c:v>
                </c:pt>
                <c:pt idx="25">
                  <c:v>154</c:v>
                </c:pt>
                <c:pt idx="26">
                  <c:v>145</c:v>
                </c:pt>
                <c:pt idx="27">
                  <c:v>128</c:v>
                </c:pt>
                <c:pt idx="28">
                  <c:v>141</c:v>
                </c:pt>
                <c:pt idx="29">
                  <c:v>145</c:v>
                </c:pt>
                <c:pt idx="30">
                  <c:v>145</c:v>
                </c:pt>
                <c:pt idx="31">
                  <c:v>155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'980011'!$B$1069:$B$1100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'980011'!$F$1069:$F$1100</c:f>
              <c:numCache>
                <c:formatCode>0</c:formatCode>
                <c:ptCount val="32"/>
                <c:pt idx="3">
                  <c:v>139.96642676569797</c:v>
                </c:pt>
                <c:pt idx="4">
                  <c:v>143.03853113190377</c:v>
                </c:pt>
                <c:pt idx="5">
                  <c:v>147.32631259060682</c:v>
                </c:pt>
                <c:pt idx="6">
                  <c:v>153.79294669073141</c:v>
                </c:pt>
                <c:pt idx="7">
                  <c:v>162.8264605850226</c:v>
                </c:pt>
                <c:pt idx="8">
                  <c:v>174.42069435107501</c:v>
                </c:pt>
                <c:pt idx="9">
                  <c:v>188.18055996016813</c:v>
                </c:pt>
                <c:pt idx="10">
                  <c:v>202.75653232043345</c:v>
                </c:pt>
                <c:pt idx="11">
                  <c:v>218.26702293649245</c:v>
                </c:pt>
                <c:pt idx="12">
                  <c:v>232.34626451140977</c:v>
                </c:pt>
                <c:pt idx="13">
                  <c:v>242.96163972673148</c:v>
                </c:pt>
                <c:pt idx="14">
                  <c:v>249.92269515741455</c:v>
                </c:pt>
                <c:pt idx="15">
                  <c:v>251.45070277121135</c:v>
                </c:pt>
                <c:pt idx="16">
                  <c:v>247.2697081701225</c:v>
                </c:pt>
                <c:pt idx="17">
                  <c:v>238.1370997366592</c:v>
                </c:pt>
                <c:pt idx="18">
                  <c:v>226.45053391388933</c:v>
                </c:pt>
                <c:pt idx="19">
                  <c:v>212.05817029959692</c:v>
                </c:pt>
                <c:pt idx="20">
                  <c:v>196.99993211826583</c:v>
                </c:pt>
                <c:pt idx="21">
                  <c:v>183.07312467476729</c:v>
                </c:pt>
                <c:pt idx="22">
                  <c:v>170.63136500645135</c:v>
                </c:pt>
                <c:pt idx="23">
                  <c:v>161.04226888963834</c:v>
                </c:pt>
                <c:pt idx="24">
                  <c:v>154.43515677659875</c:v>
                </c:pt>
                <c:pt idx="25">
                  <c:v>149.81210379383717</c:v>
                </c:pt>
                <c:pt idx="26">
                  <c:v>146.48933009887293</c:v>
                </c:pt>
                <c:pt idx="27">
                  <c:v>144.40989424059475</c:v>
                </c:pt>
                <c:pt idx="28">
                  <c:v>143.412926297452</c:v>
                </c:pt>
                <c:pt idx="29">
                  <c:v>142.87611645077061</c:v>
                </c:pt>
                <c:pt idx="30">
                  <c:v>142.71982871712697</c:v>
                </c:pt>
                <c:pt idx="31">
                  <c:v>142.75035535351921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37053440"/>
        <c:axId val="237068288"/>
      </c:scatterChart>
      <c:valAx>
        <c:axId val="237053440"/>
        <c:scaling>
          <c:orientation val="minMax"/>
        </c:scaling>
        <c:axPos val="b"/>
        <c:numFmt formatCode="General" sourceLinked="1"/>
        <c:tickLblPos val="nextTo"/>
        <c:crossAx val="237068288"/>
        <c:crosses val="autoZero"/>
        <c:crossBetween val="midCat"/>
      </c:valAx>
      <c:valAx>
        <c:axId val="237068288"/>
        <c:scaling>
          <c:orientation val="minMax"/>
        </c:scaling>
        <c:axPos val="l"/>
        <c:majorGridlines/>
        <c:numFmt formatCode="General" sourceLinked="1"/>
        <c:tickLblPos val="nextTo"/>
        <c:crossAx val="237053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'980011'!$B$1119:$B$1150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'980011'!$E$1119:$E$1150</c:f>
              <c:numCache>
                <c:formatCode>General</c:formatCode>
                <c:ptCount val="32"/>
                <c:pt idx="0">
                  <c:v>92</c:v>
                </c:pt>
                <c:pt idx="1">
                  <c:v>121</c:v>
                </c:pt>
                <c:pt idx="2">
                  <c:v>117</c:v>
                </c:pt>
                <c:pt idx="3">
                  <c:v>153</c:v>
                </c:pt>
                <c:pt idx="4">
                  <c:v>123</c:v>
                </c:pt>
                <c:pt idx="5">
                  <c:v>146</c:v>
                </c:pt>
                <c:pt idx="6">
                  <c:v>156</c:v>
                </c:pt>
                <c:pt idx="7">
                  <c:v>185</c:v>
                </c:pt>
                <c:pt idx="8">
                  <c:v>176</c:v>
                </c:pt>
                <c:pt idx="9">
                  <c:v>185</c:v>
                </c:pt>
                <c:pt idx="10">
                  <c:v>205</c:v>
                </c:pt>
                <c:pt idx="11">
                  <c:v>219</c:v>
                </c:pt>
                <c:pt idx="12">
                  <c:v>233</c:v>
                </c:pt>
                <c:pt idx="13">
                  <c:v>220</c:v>
                </c:pt>
                <c:pt idx="14">
                  <c:v>248</c:v>
                </c:pt>
                <c:pt idx="15">
                  <c:v>224</c:v>
                </c:pt>
                <c:pt idx="16">
                  <c:v>257</c:v>
                </c:pt>
                <c:pt idx="17">
                  <c:v>217</c:v>
                </c:pt>
                <c:pt idx="18">
                  <c:v>239</c:v>
                </c:pt>
                <c:pt idx="19">
                  <c:v>179</c:v>
                </c:pt>
                <c:pt idx="20">
                  <c:v>154</c:v>
                </c:pt>
                <c:pt idx="21">
                  <c:v>198</c:v>
                </c:pt>
                <c:pt idx="22">
                  <c:v>162</c:v>
                </c:pt>
                <c:pt idx="23">
                  <c:v>158</c:v>
                </c:pt>
                <c:pt idx="24">
                  <c:v>154</c:v>
                </c:pt>
                <c:pt idx="25">
                  <c:v>159</c:v>
                </c:pt>
                <c:pt idx="26">
                  <c:v>173</c:v>
                </c:pt>
                <c:pt idx="27">
                  <c:v>163</c:v>
                </c:pt>
                <c:pt idx="28">
                  <c:v>144</c:v>
                </c:pt>
                <c:pt idx="29">
                  <c:v>134</c:v>
                </c:pt>
                <c:pt idx="30">
                  <c:v>154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'980011'!$B$1119:$B$1150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'980011'!$F$1119:$F$1150</c:f>
              <c:numCache>
                <c:formatCode>0</c:formatCode>
                <c:ptCount val="32"/>
                <c:pt idx="3">
                  <c:v>139.40710440153225</c:v>
                </c:pt>
                <c:pt idx="4">
                  <c:v>143.23503676454769</c:v>
                </c:pt>
                <c:pt idx="5">
                  <c:v>148.3145125568301</c:v>
                </c:pt>
                <c:pt idx="6">
                  <c:v>155.62745779157959</c:v>
                </c:pt>
                <c:pt idx="7">
                  <c:v>165.3782598734127</c:v>
                </c:pt>
                <c:pt idx="8">
                  <c:v>177.30983864399437</c:v>
                </c:pt>
                <c:pt idx="9">
                  <c:v>190.77143932857476</c:v>
                </c:pt>
                <c:pt idx="10">
                  <c:v>204.26463957502258</c:v>
                </c:pt>
                <c:pt idx="11">
                  <c:v>217.69870793496398</c:v>
                </c:pt>
                <c:pt idx="12">
                  <c:v>228.8312968683301</c:v>
                </c:pt>
                <c:pt idx="13">
                  <c:v>236.08617358294035</c:v>
                </c:pt>
                <c:pt idx="14">
                  <c:v>239.30432355027943</c:v>
                </c:pt>
                <c:pt idx="15">
                  <c:v>237.45386595165044</c:v>
                </c:pt>
                <c:pt idx="16">
                  <c:v>230.85102394782319</c:v>
                </c:pt>
                <c:pt idx="17">
                  <c:v>220.65122429800323</c:v>
                </c:pt>
                <c:pt idx="18">
                  <c:v>209.27883763925098</c:v>
                </c:pt>
                <c:pt idx="19">
                  <c:v>196.48222882895405</c:v>
                </c:pt>
                <c:pt idx="20">
                  <c:v>184.065036299193</c:v>
                </c:pt>
                <c:pt idx="21">
                  <c:v>173.33395929673117</c:v>
                </c:pt>
                <c:pt idx="22">
                  <c:v>164.36843697832361</c:v>
                </c:pt>
                <c:pt idx="23">
                  <c:v>157.93188760284878</c:v>
                </c:pt>
                <c:pt idx="24">
                  <c:v>153.82480218896427</c:v>
                </c:pt>
                <c:pt idx="25">
                  <c:v>151.20134732281224</c:v>
                </c:pt>
                <c:pt idx="26">
                  <c:v>149.55278383105048</c:v>
                </c:pt>
                <c:pt idx="27">
                  <c:v>148.75905000616373</c:v>
                </c:pt>
                <c:pt idx="28">
                  <c:v>148.57875831939364</c:v>
                </c:pt>
                <c:pt idx="29">
                  <c:v>148.72415372754293</c:v>
                </c:pt>
                <c:pt idx="30">
                  <c:v>149.05570081609434</c:v>
                </c:pt>
                <c:pt idx="31">
                  <c:v>149.47104342176235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37305216"/>
        <c:axId val="237370368"/>
      </c:scatterChart>
      <c:valAx>
        <c:axId val="237305216"/>
        <c:scaling>
          <c:orientation val="minMax"/>
        </c:scaling>
        <c:axPos val="b"/>
        <c:numFmt formatCode="General" sourceLinked="1"/>
        <c:tickLblPos val="nextTo"/>
        <c:crossAx val="237370368"/>
        <c:crosses val="autoZero"/>
        <c:crossBetween val="midCat"/>
      </c:valAx>
      <c:valAx>
        <c:axId val="237370368"/>
        <c:scaling>
          <c:orientation val="minMax"/>
        </c:scaling>
        <c:axPos val="l"/>
        <c:majorGridlines/>
        <c:numFmt formatCode="General" sourceLinked="1"/>
        <c:tickLblPos val="nextTo"/>
        <c:crossAx val="237305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'980011'!$B$1169:$B$1200</c:f>
              <c:numCache>
                <c:formatCode>General</c:formatCode>
                <c:ptCount val="32"/>
                <c:pt idx="0">
                  <c:v>-91.757999999999996</c:v>
                </c:pt>
                <c:pt idx="1">
                  <c:v>-91.649000000000001</c:v>
                </c:pt>
                <c:pt idx="2">
                  <c:v>-91.534000000000006</c:v>
                </c:pt>
                <c:pt idx="3">
                  <c:v>-91.421999999999997</c:v>
                </c:pt>
                <c:pt idx="4">
                  <c:v>-91.31</c:v>
                </c:pt>
                <c:pt idx="5">
                  <c:v>-91.203999999999994</c:v>
                </c:pt>
                <c:pt idx="6">
                  <c:v>-91.090999999999994</c:v>
                </c:pt>
                <c:pt idx="7">
                  <c:v>-90.974999999999994</c:v>
                </c:pt>
                <c:pt idx="8">
                  <c:v>-90.858999999999995</c:v>
                </c:pt>
                <c:pt idx="9">
                  <c:v>-90.744</c:v>
                </c:pt>
                <c:pt idx="10">
                  <c:v>-90.634</c:v>
                </c:pt>
                <c:pt idx="11">
                  <c:v>-90.519000000000005</c:v>
                </c:pt>
                <c:pt idx="12">
                  <c:v>-90.405000000000001</c:v>
                </c:pt>
                <c:pt idx="13">
                  <c:v>-90.296999999999997</c:v>
                </c:pt>
                <c:pt idx="14">
                  <c:v>-90.182000000000002</c:v>
                </c:pt>
                <c:pt idx="15">
                  <c:v>-90.066000000000003</c:v>
                </c:pt>
                <c:pt idx="16">
                  <c:v>-89.95</c:v>
                </c:pt>
                <c:pt idx="17">
                  <c:v>-89.834999999999994</c:v>
                </c:pt>
                <c:pt idx="18">
                  <c:v>-89.728999999999999</c:v>
                </c:pt>
                <c:pt idx="19">
                  <c:v>-89.616</c:v>
                </c:pt>
                <c:pt idx="20">
                  <c:v>-89.501000000000005</c:v>
                </c:pt>
                <c:pt idx="21">
                  <c:v>-89.387</c:v>
                </c:pt>
                <c:pt idx="22">
                  <c:v>-89.268000000000001</c:v>
                </c:pt>
                <c:pt idx="23">
                  <c:v>-89.152000000000001</c:v>
                </c:pt>
                <c:pt idx="24">
                  <c:v>-89.045000000000002</c:v>
                </c:pt>
                <c:pt idx="25">
                  <c:v>-88.94</c:v>
                </c:pt>
                <c:pt idx="26">
                  <c:v>-88.825999999999993</c:v>
                </c:pt>
                <c:pt idx="27">
                  <c:v>-88.706000000000003</c:v>
                </c:pt>
                <c:pt idx="28">
                  <c:v>-88.600999999999999</c:v>
                </c:pt>
                <c:pt idx="29">
                  <c:v>-88.481999999999999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'980011'!$E$1169:$E$1200</c:f>
              <c:numCache>
                <c:formatCode>General</c:formatCode>
                <c:ptCount val="32"/>
                <c:pt idx="0">
                  <c:v>99</c:v>
                </c:pt>
                <c:pt idx="1">
                  <c:v>143</c:v>
                </c:pt>
                <c:pt idx="2">
                  <c:v>104</c:v>
                </c:pt>
                <c:pt idx="3">
                  <c:v>118</c:v>
                </c:pt>
                <c:pt idx="4">
                  <c:v>124</c:v>
                </c:pt>
                <c:pt idx="5">
                  <c:v>149</c:v>
                </c:pt>
                <c:pt idx="6">
                  <c:v>176</c:v>
                </c:pt>
                <c:pt idx="7">
                  <c:v>160</c:v>
                </c:pt>
                <c:pt idx="8">
                  <c:v>174</c:v>
                </c:pt>
                <c:pt idx="9">
                  <c:v>169</c:v>
                </c:pt>
                <c:pt idx="10">
                  <c:v>193</c:v>
                </c:pt>
                <c:pt idx="11">
                  <c:v>214</c:v>
                </c:pt>
                <c:pt idx="12">
                  <c:v>232</c:v>
                </c:pt>
                <c:pt idx="13">
                  <c:v>239</c:v>
                </c:pt>
                <c:pt idx="14">
                  <c:v>242</c:v>
                </c:pt>
                <c:pt idx="15">
                  <c:v>277</c:v>
                </c:pt>
                <c:pt idx="16">
                  <c:v>245</c:v>
                </c:pt>
                <c:pt idx="17">
                  <c:v>233</c:v>
                </c:pt>
                <c:pt idx="18">
                  <c:v>222</c:v>
                </c:pt>
                <c:pt idx="19">
                  <c:v>192</c:v>
                </c:pt>
                <c:pt idx="20">
                  <c:v>168</c:v>
                </c:pt>
                <c:pt idx="21">
                  <c:v>204</c:v>
                </c:pt>
                <c:pt idx="22">
                  <c:v>181</c:v>
                </c:pt>
                <c:pt idx="23">
                  <c:v>177</c:v>
                </c:pt>
                <c:pt idx="24">
                  <c:v>171</c:v>
                </c:pt>
                <c:pt idx="25">
                  <c:v>175</c:v>
                </c:pt>
                <c:pt idx="26">
                  <c:v>144</c:v>
                </c:pt>
                <c:pt idx="27">
                  <c:v>144</c:v>
                </c:pt>
                <c:pt idx="28">
                  <c:v>131</c:v>
                </c:pt>
                <c:pt idx="29">
                  <c:v>137</c:v>
                </c:pt>
                <c:pt idx="30">
                  <c:v>147</c:v>
                </c:pt>
                <c:pt idx="31">
                  <c:v>151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'980011'!$B$1169:$B$1200</c:f>
              <c:numCache>
                <c:formatCode>General</c:formatCode>
                <c:ptCount val="32"/>
                <c:pt idx="0">
                  <c:v>-91.757999999999996</c:v>
                </c:pt>
                <c:pt idx="1">
                  <c:v>-91.649000000000001</c:v>
                </c:pt>
                <c:pt idx="2">
                  <c:v>-91.534000000000006</c:v>
                </c:pt>
                <c:pt idx="3">
                  <c:v>-91.421999999999997</c:v>
                </c:pt>
                <c:pt idx="4">
                  <c:v>-91.31</c:v>
                </c:pt>
                <c:pt idx="5">
                  <c:v>-91.203999999999994</c:v>
                </c:pt>
                <c:pt idx="6">
                  <c:v>-91.090999999999994</c:v>
                </c:pt>
                <c:pt idx="7">
                  <c:v>-90.974999999999994</c:v>
                </c:pt>
                <c:pt idx="8">
                  <c:v>-90.858999999999995</c:v>
                </c:pt>
                <c:pt idx="9">
                  <c:v>-90.744</c:v>
                </c:pt>
                <c:pt idx="10">
                  <c:v>-90.634</c:v>
                </c:pt>
                <c:pt idx="11">
                  <c:v>-90.519000000000005</c:v>
                </c:pt>
                <c:pt idx="12">
                  <c:v>-90.405000000000001</c:v>
                </c:pt>
                <c:pt idx="13">
                  <c:v>-90.296999999999997</c:v>
                </c:pt>
                <c:pt idx="14">
                  <c:v>-90.182000000000002</c:v>
                </c:pt>
                <c:pt idx="15">
                  <c:v>-90.066000000000003</c:v>
                </c:pt>
                <c:pt idx="16">
                  <c:v>-89.95</c:v>
                </c:pt>
                <c:pt idx="17">
                  <c:v>-89.834999999999994</c:v>
                </c:pt>
                <c:pt idx="18">
                  <c:v>-89.728999999999999</c:v>
                </c:pt>
                <c:pt idx="19">
                  <c:v>-89.616</c:v>
                </c:pt>
                <c:pt idx="20">
                  <c:v>-89.501000000000005</c:v>
                </c:pt>
                <c:pt idx="21">
                  <c:v>-89.387</c:v>
                </c:pt>
                <c:pt idx="22">
                  <c:v>-89.268000000000001</c:v>
                </c:pt>
                <c:pt idx="23">
                  <c:v>-89.152000000000001</c:v>
                </c:pt>
                <c:pt idx="24">
                  <c:v>-89.045000000000002</c:v>
                </c:pt>
                <c:pt idx="25">
                  <c:v>-88.94</c:v>
                </c:pt>
                <c:pt idx="26">
                  <c:v>-88.825999999999993</c:v>
                </c:pt>
                <c:pt idx="27">
                  <c:v>-88.706000000000003</c:v>
                </c:pt>
                <c:pt idx="28">
                  <c:v>-88.600999999999999</c:v>
                </c:pt>
                <c:pt idx="29">
                  <c:v>-88.481999999999999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'980011'!$F$1169:$F$1200</c:f>
              <c:numCache>
                <c:formatCode>0</c:formatCode>
                <c:ptCount val="32"/>
                <c:pt idx="3">
                  <c:v>125.08459857148306</c:v>
                </c:pt>
                <c:pt idx="4">
                  <c:v>131.39074934510603</c:v>
                </c:pt>
                <c:pt idx="5">
                  <c:v>138.90021488759672</c:v>
                </c:pt>
                <c:pt idx="6">
                  <c:v>148.68863897380666</c:v>
                </c:pt>
                <c:pt idx="7">
                  <c:v>160.61712600033437</c:v>
                </c:pt>
                <c:pt idx="8">
                  <c:v>174.16391791992785</c:v>
                </c:pt>
                <c:pt idx="9">
                  <c:v>188.6162146764739</c:v>
                </c:pt>
                <c:pt idx="10">
                  <c:v>202.61138997719695</c:v>
                </c:pt>
                <c:pt idx="11">
                  <c:v>216.40850174415803</c:v>
                </c:pt>
                <c:pt idx="12">
                  <c:v>228.1446773890697</c:v>
                </c:pt>
                <c:pt idx="13">
                  <c:v>236.54246768232221</c:v>
                </c:pt>
                <c:pt idx="14">
                  <c:v>241.79721414521245</c:v>
                </c:pt>
                <c:pt idx="15">
                  <c:v>242.80277263631845</c:v>
                </c:pt>
                <c:pt idx="16">
                  <c:v>239.50633211231303</c:v>
                </c:pt>
                <c:pt idx="17">
                  <c:v>232.46712371235608</c:v>
                </c:pt>
                <c:pt idx="18">
                  <c:v>223.38020371806905</c:v>
                </c:pt>
                <c:pt idx="19">
                  <c:v>211.91652399487961</c:v>
                </c:pt>
                <c:pt idx="20">
                  <c:v>199.45519699696487</c:v>
                </c:pt>
                <c:pt idx="21">
                  <c:v>187.33131014512517</c:v>
                </c:pt>
                <c:pt idx="22">
                  <c:v>175.79551863005838</c:v>
                </c:pt>
                <c:pt idx="23">
                  <c:v>166.22208911922201</c:v>
                </c:pt>
                <c:pt idx="24">
                  <c:v>159.08982988798448</c:v>
                </c:pt>
                <c:pt idx="25">
                  <c:v>153.6924452782433</c:v>
                </c:pt>
                <c:pt idx="26">
                  <c:v>149.49039649566484</c:v>
                </c:pt>
                <c:pt idx="27">
                  <c:v>146.65884328434308</c:v>
                </c:pt>
                <c:pt idx="28">
                  <c:v>145.25261302160305</c:v>
                </c:pt>
                <c:pt idx="29">
                  <c:v>144.56708384371169</c:v>
                </c:pt>
                <c:pt idx="30">
                  <c:v>144.55432753081595</c:v>
                </c:pt>
                <c:pt idx="31">
                  <c:v>144.93686324601725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39383296"/>
        <c:axId val="239436544"/>
      </c:scatterChart>
      <c:valAx>
        <c:axId val="239383296"/>
        <c:scaling>
          <c:orientation val="minMax"/>
        </c:scaling>
        <c:axPos val="b"/>
        <c:numFmt formatCode="General" sourceLinked="1"/>
        <c:tickLblPos val="nextTo"/>
        <c:crossAx val="239436544"/>
        <c:crosses val="autoZero"/>
        <c:crossBetween val="midCat"/>
      </c:valAx>
      <c:valAx>
        <c:axId val="239436544"/>
        <c:scaling>
          <c:orientation val="minMax"/>
        </c:scaling>
        <c:axPos val="l"/>
        <c:majorGridlines/>
        <c:numFmt formatCode="General" sourceLinked="1"/>
        <c:tickLblPos val="nextTo"/>
        <c:crossAx val="239383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'980011'!$B$1219:$B$1250</c:f>
              <c:numCache>
                <c:formatCode>General</c:formatCode>
                <c:ptCount val="32"/>
                <c:pt idx="0">
                  <c:v>-91.757999999999996</c:v>
                </c:pt>
                <c:pt idx="1">
                  <c:v>-91.649000000000001</c:v>
                </c:pt>
                <c:pt idx="2">
                  <c:v>-91.534000000000006</c:v>
                </c:pt>
                <c:pt idx="3">
                  <c:v>-91.421999999999997</c:v>
                </c:pt>
                <c:pt idx="4">
                  <c:v>-91.31</c:v>
                </c:pt>
                <c:pt idx="5">
                  <c:v>-91.203999999999994</c:v>
                </c:pt>
                <c:pt idx="6">
                  <c:v>-91.090999999999994</c:v>
                </c:pt>
                <c:pt idx="7">
                  <c:v>-90.974999999999994</c:v>
                </c:pt>
                <c:pt idx="8">
                  <c:v>-90.858999999999995</c:v>
                </c:pt>
                <c:pt idx="9">
                  <c:v>-90.744</c:v>
                </c:pt>
                <c:pt idx="10">
                  <c:v>-90.634</c:v>
                </c:pt>
                <c:pt idx="11">
                  <c:v>-90.519000000000005</c:v>
                </c:pt>
                <c:pt idx="12">
                  <c:v>-90.405000000000001</c:v>
                </c:pt>
                <c:pt idx="13">
                  <c:v>-90.296999999999997</c:v>
                </c:pt>
                <c:pt idx="14">
                  <c:v>-90.182000000000002</c:v>
                </c:pt>
                <c:pt idx="15">
                  <c:v>-90.066000000000003</c:v>
                </c:pt>
                <c:pt idx="16">
                  <c:v>-89.95</c:v>
                </c:pt>
                <c:pt idx="17">
                  <c:v>-89.834999999999994</c:v>
                </c:pt>
                <c:pt idx="18">
                  <c:v>-89.728999999999999</c:v>
                </c:pt>
                <c:pt idx="19">
                  <c:v>-89.616</c:v>
                </c:pt>
                <c:pt idx="20">
                  <c:v>-89.501000000000005</c:v>
                </c:pt>
                <c:pt idx="21">
                  <c:v>-89.387</c:v>
                </c:pt>
                <c:pt idx="22">
                  <c:v>-89.268000000000001</c:v>
                </c:pt>
                <c:pt idx="23">
                  <c:v>-89.152000000000001</c:v>
                </c:pt>
                <c:pt idx="24">
                  <c:v>-89.045000000000002</c:v>
                </c:pt>
                <c:pt idx="25">
                  <c:v>-88.94</c:v>
                </c:pt>
                <c:pt idx="26">
                  <c:v>-88.825999999999993</c:v>
                </c:pt>
                <c:pt idx="27">
                  <c:v>-88.706000000000003</c:v>
                </c:pt>
                <c:pt idx="28">
                  <c:v>-88.600999999999999</c:v>
                </c:pt>
                <c:pt idx="29">
                  <c:v>-88.481999999999999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'980011'!$E$1219:$E$1250</c:f>
              <c:numCache>
                <c:formatCode>General</c:formatCode>
                <c:ptCount val="32"/>
                <c:pt idx="0">
                  <c:v>107</c:v>
                </c:pt>
                <c:pt idx="1">
                  <c:v>112</c:v>
                </c:pt>
                <c:pt idx="2">
                  <c:v>116</c:v>
                </c:pt>
                <c:pt idx="3">
                  <c:v>145</c:v>
                </c:pt>
                <c:pt idx="4">
                  <c:v>133</c:v>
                </c:pt>
                <c:pt idx="5">
                  <c:v>154</c:v>
                </c:pt>
                <c:pt idx="6">
                  <c:v>160</c:v>
                </c:pt>
                <c:pt idx="7">
                  <c:v>168</c:v>
                </c:pt>
                <c:pt idx="8">
                  <c:v>156</c:v>
                </c:pt>
                <c:pt idx="9">
                  <c:v>195</c:v>
                </c:pt>
                <c:pt idx="10">
                  <c:v>194</c:v>
                </c:pt>
                <c:pt idx="11">
                  <c:v>234</c:v>
                </c:pt>
                <c:pt idx="12">
                  <c:v>239</c:v>
                </c:pt>
                <c:pt idx="13">
                  <c:v>263</c:v>
                </c:pt>
                <c:pt idx="14">
                  <c:v>262</c:v>
                </c:pt>
                <c:pt idx="15">
                  <c:v>264</c:v>
                </c:pt>
                <c:pt idx="16">
                  <c:v>258</c:v>
                </c:pt>
                <c:pt idx="17">
                  <c:v>228</c:v>
                </c:pt>
                <c:pt idx="18">
                  <c:v>243</c:v>
                </c:pt>
                <c:pt idx="19">
                  <c:v>202</c:v>
                </c:pt>
                <c:pt idx="20">
                  <c:v>179</c:v>
                </c:pt>
                <c:pt idx="21">
                  <c:v>188</c:v>
                </c:pt>
                <c:pt idx="22">
                  <c:v>191</c:v>
                </c:pt>
                <c:pt idx="23">
                  <c:v>170</c:v>
                </c:pt>
                <c:pt idx="24">
                  <c:v>163</c:v>
                </c:pt>
                <c:pt idx="25">
                  <c:v>166</c:v>
                </c:pt>
                <c:pt idx="26">
                  <c:v>134</c:v>
                </c:pt>
                <c:pt idx="27">
                  <c:v>155</c:v>
                </c:pt>
                <c:pt idx="28">
                  <c:v>140</c:v>
                </c:pt>
                <c:pt idx="29">
                  <c:v>135</c:v>
                </c:pt>
                <c:pt idx="30">
                  <c:v>163</c:v>
                </c:pt>
                <c:pt idx="31">
                  <c:v>166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'980011'!$B$1219:$B$1250</c:f>
              <c:numCache>
                <c:formatCode>General</c:formatCode>
                <c:ptCount val="32"/>
                <c:pt idx="0">
                  <c:v>-91.757999999999996</c:v>
                </c:pt>
                <c:pt idx="1">
                  <c:v>-91.649000000000001</c:v>
                </c:pt>
                <c:pt idx="2">
                  <c:v>-91.534000000000006</c:v>
                </c:pt>
                <c:pt idx="3">
                  <c:v>-91.421999999999997</c:v>
                </c:pt>
                <c:pt idx="4">
                  <c:v>-91.31</c:v>
                </c:pt>
                <c:pt idx="5">
                  <c:v>-91.203999999999994</c:v>
                </c:pt>
                <c:pt idx="6">
                  <c:v>-91.090999999999994</c:v>
                </c:pt>
                <c:pt idx="7">
                  <c:v>-90.974999999999994</c:v>
                </c:pt>
                <c:pt idx="8">
                  <c:v>-90.858999999999995</c:v>
                </c:pt>
                <c:pt idx="9">
                  <c:v>-90.744</c:v>
                </c:pt>
                <c:pt idx="10">
                  <c:v>-90.634</c:v>
                </c:pt>
                <c:pt idx="11">
                  <c:v>-90.519000000000005</c:v>
                </c:pt>
                <c:pt idx="12">
                  <c:v>-90.405000000000001</c:v>
                </c:pt>
                <c:pt idx="13">
                  <c:v>-90.296999999999997</c:v>
                </c:pt>
                <c:pt idx="14">
                  <c:v>-90.182000000000002</c:v>
                </c:pt>
                <c:pt idx="15">
                  <c:v>-90.066000000000003</c:v>
                </c:pt>
                <c:pt idx="16">
                  <c:v>-89.95</c:v>
                </c:pt>
                <c:pt idx="17">
                  <c:v>-89.834999999999994</c:v>
                </c:pt>
                <c:pt idx="18">
                  <c:v>-89.728999999999999</c:v>
                </c:pt>
                <c:pt idx="19">
                  <c:v>-89.616</c:v>
                </c:pt>
                <c:pt idx="20">
                  <c:v>-89.501000000000005</c:v>
                </c:pt>
                <c:pt idx="21">
                  <c:v>-89.387</c:v>
                </c:pt>
                <c:pt idx="22">
                  <c:v>-89.268000000000001</c:v>
                </c:pt>
                <c:pt idx="23">
                  <c:v>-89.152000000000001</c:v>
                </c:pt>
                <c:pt idx="24">
                  <c:v>-89.045000000000002</c:v>
                </c:pt>
                <c:pt idx="25">
                  <c:v>-88.94</c:v>
                </c:pt>
                <c:pt idx="26">
                  <c:v>-88.825999999999993</c:v>
                </c:pt>
                <c:pt idx="27">
                  <c:v>-88.706000000000003</c:v>
                </c:pt>
                <c:pt idx="28">
                  <c:v>-88.600999999999999</c:v>
                </c:pt>
                <c:pt idx="29">
                  <c:v>-88.481999999999999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'980011'!$F$1219:$F$1250</c:f>
              <c:numCache>
                <c:formatCode>0</c:formatCode>
                <c:ptCount val="32"/>
                <c:pt idx="3">
                  <c:v>140.61645421671014</c:v>
                </c:pt>
                <c:pt idx="4">
                  <c:v>143.22933768013419</c:v>
                </c:pt>
                <c:pt idx="5">
                  <c:v>147.01642405346939</c:v>
                </c:pt>
                <c:pt idx="6">
                  <c:v>153.03429143096989</c:v>
                </c:pt>
                <c:pt idx="7">
                  <c:v>161.94214217134942</c:v>
                </c:pt>
                <c:pt idx="8">
                  <c:v>174.0265569129719</c:v>
                </c:pt>
                <c:pt idx="9">
                  <c:v>189.07559874677108</c:v>
                </c:pt>
                <c:pt idx="10">
                  <c:v>205.63297417642485</c:v>
                </c:pt>
                <c:pt idx="11">
                  <c:v>223.73529542748403</c:v>
                </c:pt>
                <c:pt idx="12">
                  <c:v>240.39607162317611</c:v>
                </c:pt>
                <c:pt idx="13">
                  <c:v>252.88577233729595</c:v>
                </c:pt>
                <c:pt idx="14">
                  <c:v>260.68154868055734</c:v>
                </c:pt>
                <c:pt idx="15">
                  <c:v>261.55110175072423</c:v>
                </c:pt>
                <c:pt idx="16">
                  <c:v>255.33659534028777</c:v>
                </c:pt>
                <c:pt idx="17">
                  <c:v>243.35853391587321</c:v>
                </c:pt>
                <c:pt idx="18">
                  <c:v>228.95510586429808</c:v>
                </c:pt>
                <c:pt idx="19">
                  <c:v>212.21078336948293</c:v>
                </c:pt>
                <c:pt idx="20">
                  <c:v>195.79491408180499</c:v>
                </c:pt>
                <c:pt idx="21">
                  <c:v>181.69897913219702</c:v>
                </c:pt>
                <c:pt idx="22">
                  <c:v>170.15794917022899</c:v>
                </c:pt>
                <c:pt idx="23">
                  <c:v>162.13688434845957</c:v>
                </c:pt>
                <c:pt idx="24">
                  <c:v>157.22579594989654</c:v>
                </c:pt>
                <c:pt idx="25">
                  <c:v>154.23806633538001</c:v>
                </c:pt>
                <c:pt idx="26">
                  <c:v>152.47442090244289</c:v>
                </c:pt>
                <c:pt idx="27">
                  <c:v>151.70528190583556</c:v>
                </c:pt>
                <c:pt idx="28">
                  <c:v>151.58191719625046</c:v>
                </c:pt>
                <c:pt idx="29">
                  <c:v>151.78423905828976</c:v>
                </c:pt>
                <c:pt idx="30">
                  <c:v>152.14779936880078</c:v>
                </c:pt>
                <c:pt idx="31">
                  <c:v>152.5747373940344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86902528"/>
        <c:axId val="286921472"/>
      </c:scatterChart>
      <c:valAx>
        <c:axId val="286902528"/>
        <c:scaling>
          <c:orientation val="minMax"/>
        </c:scaling>
        <c:axPos val="b"/>
        <c:numFmt formatCode="General" sourceLinked="1"/>
        <c:tickLblPos val="nextTo"/>
        <c:crossAx val="286921472"/>
        <c:crosses val="autoZero"/>
        <c:crossBetween val="midCat"/>
      </c:valAx>
      <c:valAx>
        <c:axId val="286921472"/>
        <c:scaling>
          <c:orientation val="minMax"/>
        </c:scaling>
        <c:axPos val="l"/>
        <c:majorGridlines/>
        <c:numFmt formatCode="General" sourceLinked="1"/>
        <c:tickLblPos val="nextTo"/>
        <c:crossAx val="286902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'980011'!$E$1269:$E$1300</c:f>
              <c:numCache>
                <c:formatCode>General</c:formatCode>
                <c:ptCount val="32"/>
                <c:pt idx="0">
                  <c:v>95</c:v>
                </c:pt>
                <c:pt idx="1">
                  <c:v>103</c:v>
                </c:pt>
                <c:pt idx="2">
                  <c:v>82</c:v>
                </c:pt>
                <c:pt idx="3">
                  <c:v>86</c:v>
                </c:pt>
                <c:pt idx="4">
                  <c:v>116</c:v>
                </c:pt>
                <c:pt idx="5">
                  <c:v>115</c:v>
                </c:pt>
                <c:pt idx="6">
                  <c:v>126</c:v>
                </c:pt>
                <c:pt idx="7">
                  <c:v>121</c:v>
                </c:pt>
                <c:pt idx="8">
                  <c:v>137</c:v>
                </c:pt>
                <c:pt idx="9">
                  <c:v>172</c:v>
                </c:pt>
                <c:pt idx="10">
                  <c:v>182</c:v>
                </c:pt>
                <c:pt idx="11">
                  <c:v>197</c:v>
                </c:pt>
                <c:pt idx="12">
                  <c:v>202</c:v>
                </c:pt>
                <c:pt idx="13">
                  <c:v>210</c:v>
                </c:pt>
                <c:pt idx="14">
                  <c:v>238</c:v>
                </c:pt>
                <c:pt idx="15">
                  <c:v>191</c:v>
                </c:pt>
                <c:pt idx="16">
                  <c:v>202</c:v>
                </c:pt>
                <c:pt idx="17">
                  <c:v>145</c:v>
                </c:pt>
                <c:pt idx="18">
                  <c:v>179</c:v>
                </c:pt>
                <c:pt idx="19">
                  <c:v>154</c:v>
                </c:pt>
                <c:pt idx="20">
                  <c:v>144</c:v>
                </c:pt>
                <c:pt idx="21">
                  <c:v>137</c:v>
                </c:pt>
                <c:pt idx="22">
                  <c:v>125</c:v>
                </c:pt>
                <c:pt idx="23">
                  <c:v>105</c:v>
                </c:pt>
                <c:pt idx="24">
                  <c:v>126</c:v>
                </c:pt>
                <c:pt idx="25">
                  <c:v>133</c:v>
                </c:pt>
                <c:pt idx="26">
                  <c:v>105</c:v>
                </c:pt>
                <c:pt idx="27">
                  <c:v>120</c:v>
                </c:pt>
                <c:pt idx="28">
                  <c:v>98</c:v>
                </c:pt>
                <c:pt idx="29">
                  <c:v>84</c:v>
                </c:pt>
                <c:pt idx="30">
                  <c:v>97</c:v>
                </c:pt>
                <c:pt idx="31">
                  <c:v>113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'980011'!$F$1269:$F$1300</c:f>
              <c:numCache>
                <c:formatCode>0</c:formatCode>
                <c:ptCount val="32"/>
                <c:pt idx="3">
                  <c:v>95.731216278952886</c:v>
                </c:pt>
                <c:pt idx="4">
                  <c:v>102.47954091902699</c:v>
                </c:pt>
                <c:pt idx="5">
                  <c:v>110.72025465641261</c:v>
                </c:pt>
                <c:pt idx="6">
                  <c:v>121.60507702869666</c:v>
                </c:pt>
                <c:pt idx="7">
                  <c:v>134.87983414658265</c:v>
                </c:pt>
                <c:pt idx="8">
                  <c:v>149.74812131548379</c:v>
                </c:pt>
                <c:pt idx="9">
                  <c:v>165.1266885594286</c:v>
                </c:pt>
                <c:pt idx="10">
                  <c:v>179.26762685555738</c:v>
                </c:pt>
                <c:pt idx="11">
                  <c:v>192.07535710607235</c:v>
                </c:pt>
                <c:pt idx="12">
                  <c:v>201.44290585595917</c:v>
                </c:pt>
                <c:pt idx="13">
                  <c:v>206.30690325423859</c:v>
                </c:pt>
                <c:pt idx="14">
                  <c:v>206.66218683622847</c:v>
                </c:pt>
                <c:pt idx="15">
                  <c:v>202.0446032411954</c:v>
                </c:pt>
                <c:pt idx="16">
                  <c:v>193.12731502877273</c:v>
                </c:pt>
                <c:pt idx="17">
                  <c:v>181.21950713696555</c:v>
                </c:pt>
                <c:pt idx="18">
                  <c:v>168.76156963338315</c:v>
                </c:pt>
                <c:pt idx="19">
                  <c:v>155.19422355072217</c:v>
                </c:pt>
                <c:pt idx="20">
                  <c:v>142.23253269220533</c:v>
                </c:pt>
                <c:pt idx="21">
                  <c:v>131.05720012817318</c:v>
                </c:pt>
                <c:pt idx="22">
                  <c:v>121.64304129725404</c:v>
                </c:pt>
                <c:pt idx="23">
                  <c:v>114.76707785915313</c:v>
                </c:pt>
                <c:pt idx="24">
                  <c:v>110.27618996409535</c:v>
                </c:pt>
                <c:pt idx="25">
                  <c:v>107.32852560192318</c:v>
                </c:pt>
                <c:pt idx="26">
                  <c:v>105.41647678248295</c:v>
                </c:pt>
                <c:pt idx="27">
                  <c:v>104.4612746826771</c:v>
                </c:pt>
                <c:pt idx="28">
                  <c:v>104.23500824396561</c:v>
                </c:pt>
                <c:pt idx="29">
                  <c:v>104.42008959520015</c:v>
                </c:pt>
                <c:pt idx="30">
                  <c:v>104.85763973866602</c:v>
                </c:pt>
                <c:pt idx="31">
                  <c:v>105.41945987355751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87271168"/>
        <c:axId val="122241024"/>
      </c:scatterChart>
      <c:valAx>
        <c:axId val="287271168"/>
        <c:scaling>
          <c:orientation val="minMax"/>
        </c:scaling>
        <c:axPos val="b"/>
        <c:numFmt formatCode="General" sourceLinked="1"/>
        <c:tickLblPos val="nextTo"/>
        <c:crossAx val="122241024"/>
        <c:crosses val="autoZero"/>
        <c:crossBetween val="midCat"/>
      </c:valAx>
      <c:valAx>
        <c:axId val="122241024"/>
        <c:scaling>
          <c:orientation val="minMax"/>
        </c:scaling>
        <c:axPos val="l"/>
        <c:majorGridlines/>
        <c:numFmt formatCode="General" sourceLinked="1"/>
        <c:tickLblPos val="nextTo"/>
        <c:crossAx val="287271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'980011'!$E$1319:$E$1350</c:f>
              <c:numCache>
                <c:formatCode>General</c:formatCode>
                <c:ptCount val="32"/>
                <c:pt idx="0">
                  <c:v>82</c:v>
                </c:pt>
                <c:pt idx="1">
                  <c:v>85</c:v>
                </c:pt>
                <c:pt idx="2">
                  <c:v>114</c:v>
                </c:pt>
                <c:pt idx="3">
                  <c:v>84</c:v>
                </c:pt>
                <c:pt idx="4">
                  <c:v>91</c:v>
                </c:pt>
                <c:pt idx="5">
                  <c:v>103</c:v>
                </c:pt>
                <c:pt idx="6">
                  <c:v>107</c:v>
                </c:pt>
                <c:pt idx="7">
                  <c:v>128</c:v>
                </c:pt>
                <c:pt idx="8">
                  <c:v>157</c:v>
                </c:pt>
                <c:pt idx="9">
                  <c:v>151</c:v>
                </c:pt>
                <c:pt idx="10">
                  <c:v>178</c:v>
                </c:pt>
                <c:pt idx="11">
                  <c:v>201</c:v>
                </c:pt>
                <c:pt idx="12">
                  <c:v>257</c:v>
                </c:pt>
                <c:pt idx="13">
                  <c:v>265</c:v>
                </c:pt>
                <c:pt idx="14">
                  <c:v>271</c:v>
                </c:pt>
                <c:pt idx="15">
                  <c:v>210</c:v>
                </c:pt>
                <c:pt idx="16">
                  <c:v>197</c:v>
                </c:pt>
                <c:pt idx="17">
                  <c:v>170</c:v>
                </c:pt>
                <c:pt idx="18">
                  <c:v>162</c:v>
                </c:pt>
                <c:pt idx="19">
                  <c:v>126</c:v>
                </c:pt>
                <c:pt idx="20">
                  <c:v>108</c:v>
                </c:pt>
                <c:pt idx="21">
                  <c:v>126</c:v>
                </c:pt>
                <c:pt idx="22">
                  <c:v>117</c:v>
                </c:pt>
                <c:pt idx="23">
                  <c:v>104</c:v>
                </c:pt>
                <c:pt idx="24">
                  <c:v>114</c:v>
                </c:pt>
                <c:pt idx="25">
                  <c:v>113</c:v>
                </c:pt>
                <c:pt idx="26">
                  <c:v>120</c:v>
                </c:pt>
                <c:pt idx="27">
                  <c:v>96</c:v>
                </c:pt>
                <c:pt idx="28">
                  <c:v>130</c:v>
                </c:pt>
                <c:pt idx="29">
                  <c:v>96</c:v>
                </c:pt>
                <c:pt idx="30">
                  <c:v>117</c:v>
                </c:pt>
                <c:pt idx="31">
                  <c:v>128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'980011'!$F$1319:$F$1350</c:f>
              <c:numCache>
                <c:formatCode>0</c:formatCode>
                <c:ptCount val="32"/>
                <c:pt idx="3">
                  <c:v>92.093769496340883</c:v>
                </c:pt>
                <c:pt idx="4">
                  <c:v>94.366988394806796</c:v>
                </c:pt>
                <c:pt idx="5">
                  <c:v>98.079755347385372</c:v>
                </c:pt>
                <c:pt idx="6">
                  <c:v>105.03491180070326</c:v>
                </c:pt>
                <c:pt idx="7">
                  <c:v>117.19589500327217</c:v>
                </c:pt>
                <c:pt idx="8">
                  <c:v>136.07697588448315</c:v>
                </c:pt>
                <c:pt idx="9">
                  <c:v>161.68158823399239</c:v>
                </c:pt>
                <c:pt idx="10">
                  <c:v>190.51960695050758</c:v>
                </c:pt>
                <c:pt idx="11">
                  <c:v>220.31489966167922</c:v>
                </c:pt>
                <c:pt idx="12">
                  <c:v>242.90603297821369</c:v>
                </c:pt>
                <c:pt idx="13">
                  <c:v>252.53705612800167</c:v>
                </c:pt>
                <c:pt idx="14">
                  <c:v>247.57374507677054</c:v>
                </c:pt>
                <c:pt idx="15">
                  <c:v>228.49556793860168</c:v>
                </c:pt>
                <c:pt idx="16">
                  <c:v>201.00001078569605</c:v>
                </c:pt>
                <c:pt idx="17">
                  <c:v>172.35235248101117</c:v>
                </c:pt>
                <c:pt idx="18">
                  <c:v>149.48051726725535</c:v>
                </c:pt>
                <c:pt idx="19">
                  <c:v>131.34186565214492</c:v>
                </c:pt>
                <c:pt idx="20">
                  <c:v>119.65328465121739</c:v>
                </c:pt>
                <c:pt idx="21">
                  <c:v>113.42736686303977</c:v>
                </c:pt>
                <c:pt idx="22">
                  <c:v>110.65250884709207</c:v>
                </c:pt>
                <c:pt idx="23">
                  <c:v>109.98257684128774</c:v>
                </c:pt>
                <c:pt idx="24">
                  <c:v>110.23078729125208</c:v>
                </c:pt>
                <c:pt idx="25">
                  <c:v>110.8313217799616</c:v>
                </c:pt>
                <c:pt idx="26">
                  <c:v>111.64329521056557</c:v>
                </c:pt>
                <c:pt idx="27">
                  <c:v>112.56032021352546</c:v>
                </c:pt>
                <c:pt idx="28">
                  <c:v>113.37862058886171</c:v>
                </c:pt>
                <c:pt idx="29">
                  <c:v>114.31080699662583</c:v>
                </c:pt>
                <c:pt idx="30">
                  <c:v>115.18931830273604</c:v>
                </c:pt>
                <c:pt idx="31">
                  <c:v>116.0366829908762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22320000"/>
        <c:axId val="122321536"/>
      </c:scatterChart>
      <c:valAx>
        <c:axId val="122320000"/>
        <c:scaling>
          <c:orientation val="minMax"/>
        </c:scaling>
        <c:axPos val="b"/>
        <c:numFmt formatCode="General" sourceLinked="1"/>
        <c:tickLblPos val="nextTo"/>
        <c:crossAx val="122321536"/>
        <c:crosses val="autoZero"/>
        <c:crossBetween val="midCat"/>
      </c:valAx>
      <c:valAx>
        <c:axId val="122321536"/>
        <c:scaling>
          <c:orientation val="minMax"/>
        </c:scaling>
        <c:axPos val="l"/>
        <c:majorGridlines/>
        <c:numFmt formatCode="General" sourceLinked="1"/>
        <c:tickLblPos val="nextTo"/>
        <c:crossAx val="122320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'980011'!$E$1369:$E$1400</c:f>
              <c:numCache>
                <c:formatCode>General</c:formatCode>
                <c:ptCount val="32"/>
                <c:pt idx="0">
                  <c:v>63</c:v>
                </c:pt>
                <c:pt idx="1">
                  <c:v>102</c:v>
                </c:pt>
                <c:pt idx="2">
                  <c:v>100</c:v>
                </c:pt>
                <c:pt idx="3">
                  <c:v>104</c:v>
                </c:pt>
                <c:pt idx="4">
                  <c:v>98</c:v>
                </c:pt>
                <c:pt idx="5">
                  <c:v>100</c:v>
                </c:pt>
                <c:pt idx="6">
                  <c:v>97</c:v>
                </c:pt>
                <c:pt idx="7">
                  <c:v>127</c:v>
                </c:pt>
                <c:pt idx="8">
                  <c:v>119</c:v>
                </c:pt>
                <c:pt idx="9">
                  <c:v>152</c:v>
                </c:pt>
                <c:pt idx="10">
                  <c:v>173</c:v>
                </c:pt>
                <c:pt idx="11">
                  <c:v>203</c:v>
                </c:pt>
                <c:pt idx="12">
                  <c:v>196</c:v>
                </c:pt>
                <c:pt idx="13">
                  <c:v>244</c:v>
                </c:pt>
                <c:pt idx="14">
                  <c:v>223</c:v>
                </c:pt>
                <c:pt idx="15">
                  <c:v>222</c:v>
                </c:pt>
                <c:pt idx="16">
                  <c:v>192</c:v>
                </c:pt>
                <c:pt idx="17">
                  <c:v>143</c:v>
                </c:pt>
                <c:pt idx="18">
                  <c:v>141</c:v>
                </c:pt>
                <c:pt idx="19">
                  <c:v>135</c:v>
                </c:pt>
                <c:pt idx="20">
                  <c:v>121</c:v>
                </c:pt>
                <c:pt idx="21">
                  <c:v>99</c:v>
                </c:pt>
                <c:pt idx="22">
                  <c:v>102</c:v>
                </c:pt>
                <c:pt idx="23">
                  <c:v>130</c:v>
                </c:pt>
                <c:pt idx="24">
                  <c:v>112</c:v>
                </c:pt>
                <c:pt idx="25">
                  <c:v>95</c:v>
                </c:pt>
                <c:pt idx="26">
                  <c:v>124</c:v>
                </c:pt>
                <c:pt idx="27">
                  <c:v>115</c:v>
                </c:pt>
                <c:pt idx="28">
                  <c:v>87</c:v>
                </c:pt>
                <c:pt idx="29">
                  <c:v>102</c:v>
                </c:pt>
                <c:pt idx="30">
                  <c:v>97</c:v>
                </c:pt>
                <c:pt idx="31">
                  <c:v>102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'980011'!$F$1369:$F$1400</c:f>
              <c:numCache>
                <c:formatCode>0</c:formatCode>
                <c:ptCount val="32"/>
                <c:pt idx="3">
                  <c:v>100.5172219592878</c:v>
                </c:pt>
                <c:pt idx="4">
                  <c:v>101.34628981714</c:v>
                </c:pt>
                <c:pt idx="5">
                  <c:v>103.03298698289424</c:v>
                </c:pt>
                <c:pt idx="6">
                  <c:v>106.7726178313783</c:v>
                </c:pt>
                <c:pt idx="7">
                  <c:v>114.25226620059043</c:v>
                </c:pt>
                <c:pt idx="8">
                  <c:v>127.20857913368806</c:v>
                </c:pt>
                <c:pt idx="9">
                  <c:v>146.47662349002061</c:v>
                </c:pt>
                <c:pt idx="10">
                  <c:v>169.97549446919291</c:v>
                </c:pt>
                <c:pt idx="11">
                  <c:v>196.15509086480293</c:v>
                </c:pt>
                <c:pt idx="12">
                  <c:v>217.792305077252</c:v>
                </c:pt>
                <c:pt idx="13">
                  <c:v>228.74613857232242</c:v>
                </c:pt>
                <c:pt idx="14">
                  <c:v>226.72355965921344</c:v>
                </c:pt>
                <c:pt idx="15">
                  <c:v>211.17879633389455</c:v>
                </c:pt>
                <c:pt idx="16">
                  <c:v>187.04273828795849</c:v>
                </c:pt>
                <c:pt idx="17">
                  <c:v>161.23868151250488</c:v>
                </c:pt>
                <c:pt idx="18">
                  <c:v>140.49203830612817</c:v>
                </c:pt>
                <c:pt idx="19">
                  <c:v>124.07169777360537</c:v>
                </c:pt>
                <c:pt idx="20">
                  <c:v>113.52801401347615</c:v>
                </c:pt>
                <c:pt idx="21">
                  <c:v>107.85199401008025</c:v>
                </c:pt>
                <c:pt idx="22">
                  <c:v>105.12490192641083</c:v>
                </c:pt>
                <c:pt idx="23">
                  <c:v>104.13027878524207</c:v>
                </c:pt>
                <c:pt idx="24">
                  <c:v>103.87978748361679</c:v>
                </c:pt>
                <c:pt idx="25">
                  <c:v>103.89083576812131</c:v>
                </c:pt>
                <c:pt idx="26">
                  <c:v>104.00959969405412</c:v>
                </c:pt>
                <c:pt idx="27">
                  <c:v>104.17277484497116</c:v>
                </c:pt>
                <c:pt idx="28">
                  <c:v>104.32437537009788</c:v>
                </c:pt>
                <c:pt idx="29">
                  <c:v>104.49856416914774</c:v>
                </c:pt>
                <c:pt idx="30">
                  <c:v>104.66302067892438</c:v>
                </c:pt>
                <c:pt idx="31">
                  <c:v>104.82169284470957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22396672"/>
        <c:axId val="122398208"/>
      </c:scatterChart>
      <c:valAx>
        <c:axId val="122396672"/>
        <c:scaling>
          <c:orientation val="minMax"/>
        </c:scaling>
        <c:axPos val="b"/>
        <c:numFmt formatCode="General" sourceLinked="1"/>
        <c:tickLblPos val="nextTo"/>
        <c:crossAx val="122398208"/>
        <c:crosses val="autoZero"/>
        <c:crossBetween val="midCat"/>
      </c:valAx>
      <c:valAx>
        <c:axId val="122398208"/>
        <c:scaling>
          <c:orientation val="minMax"/>
        </c:scaling>
        <c:axPos val="l"/>
        <c:majorGridlines/>
        <c:numFmt formatCode="General" sourceLinked="1"/>
        <c:tickLblPos val="nextTo"/>
        <c:crossAx val="122396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'980011'!$E$1419:$E$1450</c:f>
              <c:numCache>
                <c:formatCode>General</c:formatCode>
                <c:ptCount val="32"/>
                <c:pt idx="0">
                  <c:v>68</c:v>
                </c:pt>
                <c:pt idx="1">
                  <c:v>90</c:v>
                </c:pt>
                <c:pt idx="2">
                  <c:v>83</c:v>
                </c:pt>
                <c:pt idx="3">
                  <c:v>99</c:v>
                </c:pt>
                <c:pt idx="4">
                  <c:v>110</c:v>
                </c:pt>
                <c:pt idx="5">
                  <c:v>102</c:v>
                </c:pt>
                <c:pt idx="6">
                  <c:v>94</c:v>
                </c:pt>
                <c:pt idx="7">
                  <c:v>123</c:v>
                </c:pt>
                <c:pt idx="8">
                  <c:v>123</c:v>
                </c:pt>
                <c:pt idx="9">
                  <c:v>133</c:v>
                </c:pt>
                <c:pt idx="10">
                  <c:v>151</c:v>
                </c:pt>
                <c:pt idx="11">
                  <c:v>194</c:v>
                </c:pt>
                <c:pt idx="12">
                  <c:v>230</c:v>
                </c:pt>
                <c:pt idx="13">
                  <c:v>235</c:v>
                </c:pt>
                <c:pt idx="14">
                  <c:v>252</c:v>
                </c:pt>
                <c:pt idx="15">
                  <c:v>272</c:v>
                </c:pt>
                <c:pt idx="16">
                  <c:v>207</c:v>
                </c:pt>
                <c:pt idx="17">
                  <c:v>168</c:v>
                </c:pt>
                <c:pt idx="18">
                  <c:v>181</c:v>
                </c:pt>
                <c:pt idx="19">
                  <c:v>137</c:v>
                </c:pt>
                <c:pt idx="20">
                  <c:v>121</c:v>
                </c:pt>
                <c:pt idx="21">
                  <c:v>124</c:v>
                </c:pt>
                <c:pt idx="22">
                  <c:v>135</c:v>
                </c:pt>
                <c:pt idx="23">
                  <c:v>130</c:v>
                </c:pt>
                <c:pt idx="24">
                  <c:v>128</c:v>
                </c:pt>
                <c:pt idx="25">
                  <c:v>106</c:v>
                </c:pt>
                <c:pt idx="26">
                  <c:v>111</c:v>
                </c:pt>
                <c:pt idx="27">
                  <c:v>111</c:v>
                </c:pt>
                <c:pt idx="28">
                  <c:v>122</c:v>
                </c:pt>
                <c:pt idx="29">
                  <c:v>106</c:v>
                </c:pt>
                <c:pt idx="30">
                  <c:v>94</c:v>
                </c:pt>
                <c:pt idx="31">
                  <c:v>109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'980011'!$F$1419:$F$1450</c:f>
              <c:numCache>
                <c:formatCode>0</c:formatCode>
                <c:ptCount val="32"/>
                <c:pt idx="3">
                  <c:v>104.37868888087191</c:v>
                </c:pt>
                <c:pt idx="4">
                  <c:v>104.90109120995331</c:v>
                </c:pt>
                <c:pt idx="5">
                  <c:v>105.74109152144069</c:v>
                </c:pt>
                <c:pt idx="6">
                  <c:v>107.59531357883907</c:v>
                </c:pt>
                <c:pt idx="7">
                  <c:v>111.81030191678286</c:v>
                </c:pt>
                <c:pt idx="8">
                  <c:v>120.52155654335439</c:v>
                </c:pt>
                <c:pt idx="9">
                  <c:v>136.12450725506744</c:v>
                </c:pt>
                <c:pt idx="10">
                  <c:v>158.94145380093008</c:v>
                </c:pt>
                <c:pt idx="11">
                  <c:v>189.60591734248931</c:v>
                </c:pt>
                <c:pt idx="12">
                  <c:v>221.26238376679103</c:v>
                </c:pt>
                <c:pt idx="13">
                  <c:v>244.48955669631448</c:v>
                </c:pt>
                <c:pt idx="14">
                  <c:v>254.06213066549671</c:v>
                </c:pt>
                <c:pt idx="15">
                  <c:v>244.56541319869712</c:v>
                </c:pt>
                <c:pt idx="16">
                  <c:v>219.56628919954014</c:v>
                </c:pt>
                <c:pt idx="17">
                  <c:v>188.09310898425656</c:v>
                </c:pt>
                <c:pt idx="18">
                  <c:v>160.80314944001503</c:v>
                </c:pt>
                <c:pt idx="19">
                  <c:v>138.46603823882651</c:v>
                </c:pt>
                <c:pt idx="20">
                  <c:v>124.06615747291126</c:v>
                </c:pt>
                <c:pt idx="21">
                  <c:v>116.51125737824313</c:v>
                </c:pt>
                <c:pt idx="22">
                  <c:v>113.10909076252878</c:v>
                </c:pt>
                <c:pt idx="23">
                  <c:v>112.04762145418626</c:v>
                </c:pt>
                <c:pt idx="24">
                  <c:v>111.92104798803874</c:v>
                </c:pt>
                <c:pt idx="25">
                  <c:v>112.10067361397891</c:v>
                </c:pt>
                <c:pt idx="26">
                  <c:v>112.41066770140597</c:v>
                </c:pt>
                <c:pt idx="27">
                  <c:v>112.77364184380646</c:v>
                </c:pt>
                <c:pt idx="28">
                  <c:v>113.09863558103532</c:v>
                </c:pt>
                <c:pt idx="29">
                  <c:v>113.46866075454606</c:v>
                </c:pt>
                <c:pt idx="30">
                  <c:v>113.81723093153374</c:v>
                </c:pt>
                <c:pt idx="31">
                  <c:v>114.15339653895128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9529216"/>
        <c:axId val="159543296"/>
      </c:scatterChart>
      <c:valAx>
        <c:axId val="159529216"/>
        <c:scaling>
          <c:orientation val="minMax"/>
        </c:scaling>
        <c:axPos val="b"/>
        <c:numFmt formatCode="General" sourceLinked="1"/>
        <c:tickLblPos val="nextTo"/>
        <c:crossAx val="159543296"/>
        <c:crosses val="autoZero"/>
        <c:crossBetween val="midCat"/>
      </c:valAx>
      <c:valAx>
        <c:axId val="159543296"/>
        <c:scaling>
          <c:orientation val="minMax"/>
        </c:scaling>
        <c:axPos val="l"/>
        <c:majorGridlines/>
        <c:numFmt formatCode="General" sourceLinked="1"/>
        <c:tickLblPos val="nextTo"/>
        <c:crossAx val="159529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'980011'!$E$119:$E$150</c:f>
              <c:numCache>
                <c:formatCode>General</c:formatCode>
                <c:ptCount val="32"/>
                <c:pt idx="0">
                  <c:v>62</c:v>
                </c:pt>
                <c:pt idx="1">
                  <c:v>91</c:v>
                </c:pt>
                <c:pt idx="2">
                  <c:v>103</c:v>
                </c:pt>
                <c:pt idx="3">
                  <c:v>114</c:v>
                </c:pt>
                <c:pt idx="4">
                  <c:v>100</c:v>
                </c:pt>
                <c:pt idx="5">
                  <c:v>119</c:v>
                </c:pt>
                <c:pt idx="6">
                  <c:v>114</c:v>
                </c:pt>
                <c:pt idx="7">
                  <c:v>127</c:v>
                </c:pt>
                <c:pt idx="8">
                  <c:v>130</c:v>
                </c:pt>
                <c:pt idx="9">
                  <c:v>147</c:v>
                </c:pt>
                <c:pt idx="10">
                  <c:v>181</c:v>
                </c:pt>
                <c:pt idx="11">
                  <c:v>207</c:v>
                </c:pt>
                <c:pt idx="12">
                  <c:v>227</c:v>
                </c:pt>
                <c:pt idx="13">
                  <c:v>238</c:v>
                </c:pt>
                <c:pt idx="14">
                  <c:v>273</c:v>
                </c:pt>
                <c:pt idx="15">
                  <c:v>276</c:v>
                </c:pt>
                <c:pt idx="16">
                  <c:v>238</c:v>
                </c:pt>
                <c:pt idx="17">
                  <c:v>201</c:v>
                </c:pt>
                <c:pt idx="18">
                  <c:v>182</c:v>
                </c:pt>
                <c:pt idx="19">
                  <c:v>160</c:v>
                </c:pt>
                <c:pt idx="20">
                  <c:v>136</c:v>
                </c:pt>
                <c:pt idx="21">
                  <c:v>137</c:v>
                </c:pt>
                <c:pt idx="22">
                  <c:v>107</c:v>
                </c:pt>
                <c:pt idx="23">
                  <c:v>101</c:v>
                </c:pt>
                <c:pt idx="24">
                  <c:v>124</c:v>
                </c:pt>
                <c:pt idx="25">
                  <c:v>110</c:v>
                </c:pt>
                <c:pt idx="26">
                  <c:v>130</c:v>
                </c:pt>
                <c:pt idx="27">
                  <c:v>117</c:v>
                </c:pt>
                <c:pt idx="28">
                  <c:v>110</c:v>
                </c:pt>
                <c:pt idx="29">
                  <c:v>110</c:v>
                </c:pt>
                <c:pt idx="30">
                  <c:v>100</c:v>
                </c:pt>
                <c:pt idx="31">
                  <c:v>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'980011'!$F$119:$F$150</c:f>
              <c:numCache>
                <c:formatCode>0</c:formatCode>
                <c:ptCount val="32"/>
                <c:pt idx="3">
                  <c:v>110.62551178966704</c:v>
                </c:pt>
                <c:pt idx="4">
                  <c:v>111.16516398051397</c:v>
                </c:pt>
                <c:pt idx="5">
                  <c:v>112.37963992424102</c:v>
                </c:pt>
                <c:pt idx="6">
                  <c:v>115.24288726022513</c:v>
                </c:pt>
                <c:pt idx="7">
                  <c:v>121.28313245335914</c:v>
                </c:pt>
                <c:pt idx="8">
                  <c:v>132.37127559105204</c:v>
                </c:pt>
                <c:pt idx="9">
                  <c:v>150.05682369519232</c:v>
                </c:pt>
                <c:pt idx="10">
                  <c:v>173.58186213444176</c:v>
                </c:pt>
                <c:pt idx="11">
                  <c:v>203.0700477383082</c:v>
                </c:pt>
                <c:pt idx="12">
                  <c:v>232.3665753571473</c:v>
                </c:pt>
                <c:pt idx="13">
                  <c:v>254.06482530328427</c:v>
                </c:pt>
                <c:pt idx="14">
                  <c:v>264.65090176214608</c:v>
                </c:pt>
                <c:pt idx="15">
                  <c:v>259.17592520445208</c:v>
                </c:pt>
                <c:pt idx="16">
                  <c:v>239.17789473571125</c:v>
                </c:pt>
                <c:pt idx="17">
                  <c:v>210.72478598048238</c:v>
                </c:pt>
                <c:pt idx="18">
                  <c:v>182.98540826755647</c:v>
                </c:pt>
                <c:pt idx="19">
                  <c:v>157.0205695330551</c:v>
                </c:pt>
                <c:pt idx="20">
                  <c:v>137.26103564303324</c:v>
                </c:pt>
                <c:pt idx="21">
                  <c:v>124.56237114423176</c:v>
                </c:pt>
                <c:pt idx="22">
                  <c:v>117.10370985700038</c:v>
                </c:pt>
                <c:pt idx="23">
                  <c:v>113.5435462394171</c:v>
                </c:pt>
                <c:pt idx="24">
                  <c:v>112.074651373051</c:v>
                </c:pt>
                <c:pt idx="25">
                  <c:v>111.47939592383267</c:v>
                </c:pt>
                <c:pt idx="26">
                  <c:v>111.25773027148182</c:v>
                </c:pt>
                <c:pt idx="27">
                  <c:v>111.2091495418683</c:v>
                </c:pt>
                <c:pt idx="28">
                  <c:v>111.21927484482687</c:v>
                </c:pt>
                <c:pt idx="29">
                  <c:v>111.24836772162475</c:v>
                </c:pt>
                <c:pt idx="30">
                  <c:v>111.28047123177878</c:v>
                </c:pt>
                <c:pt idx="31">
                  <c:v>111.31246048626585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9996160"/>
        <c:axId val="159997952"/>
      </c:scatterChart>
      <c:valAx>
        <c:axId val="159996160"/>
        <c:scaling>
          <c:orientation val="minMax"/>
        </c:scaling>
        <c:axPos val="b"/>
        <c:numFmt formatCode="General" sourceLinked="1"/>
        <c:tickLblPos val="nextTo"/>
        <c:crossAx val="159997952"/>
        <c:crosses val="autoZero"/>
        <c:crossBetween val="midCat"/>
      </c:valAx>
      <c:valAx>
        <c:axId val="159997952"/>
        <c:scaling>
          <c:orientation val="minMax"/>
        </c:scaling>
        <c:axPos val="l"/>
        <c:majorGridlines/>
        <c:numFmt formatCode="General" sourceLinked="1"/>
        <c:tickLblPos val="nextTo"/>
        <c:crossAx val="159996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'980011'!$E$1469:$E$1500</c:f>
              <c:numCache>
                <c:formatCode>General</c:formatCode>
                <c:ptCount val="32"/>
                <c:pt idx="0">
                  <c:v>93</c:v>
                </c:pt>
                <c:pt idx="1">
                  <c:v>85</c:v>
                </c:pt>
                <c:pt idx="2">
                  <c:v>96</c:v>
                </c:pt>
                <c:pt idx="3">
                  <c:v>99</c:v>
                </c:pt>
                <c:pt idx="4">
                  <c:v>91</c:v>
                </c:pt>
                <c:pt idx="5">
                  <c:v>95</c:v>
                </c:pt>
                <c:pt idx="6">
                  <c:v>112</c:v>
                </c:pt>
                <c:pt idx="7">
                  <c:v>120</c:v>
                </c:pt>
                <c:pt idx="8">
                  <c:v>103</c:v>
                </c:pt>
                <c:pt idx="9">
                  <c:v>146</c:v>
                </c:pt>
                <c:pt idx="10">
                  <c:v>141</c:v>
                </c:pt>
                <c:pt idx="11">
                  <c:v>191</c:v>
                </c:pt>
                <c:pt idx="12">
                  <c:v>183</c:v>
                </c:pt>
                <c:pt idx="13">
                  <c:v>239</c:v>
                </c:pt>
                <c:pt idx="14">
                  <c:v>222</c:v>
                </c:pt>
                <c:pt idx="15">
                  <c:v>226</c:v>
                </c:pt>
                <c:pt idx="16">
                  <c:v>220</c:v>
                </c:pt>
                <c:pt idx="17">
                  <c:v>202</c:v>
                </c:pt>
                <c:pt idx="18">
                  <c:v>168</c:v>
                </c:pt>
                <c:pt idx="19">
                  <c:v>139</c:v>
                </c:pt>
                <c:pt idx="20">
                  <c:v>116</c:v>
                </c:pt>
                <c:pt idx="21">
                  <c:v>116</c:v>
                </c:pt>
                <c:pt idx="22">
                  <c:v>126</c:v>
                </c:pt>
                <c:pt idx="23">
                  <c:v>122</c:v>
                </c:pt>
                <c:pt idx="24">
                  <c:v>121</c:v>
                </c:pt>
                <c:pt idx="25">
                  <c:v>115</c:v>
                </c:pt>
                <c:pt idx="26">
                  <c:v>116</c:v>
                </c:pt>
                <c:pt idx="27">
                  <c:v>119</c:v>
                </c:pt>
                <c:pt idx="28">
                  <c:v>121</c:v>
                </c:pt>
                <c:pt idx="29">
                  <c:v>134</c:v>
                </c:pt>
                <c:pt idx="30">
                  <c:v>91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'980011'!$F$1469:$F$1500</c:f>
              <c:numCache>
                <c:formatCode>0</c:formatCode>
                <c:ptCount val="32"/>
                <c:pt idx="3">
                  <c:v>98.643008622426976</c:v>
                </c:pt>
                <c:pt idx="4">
                  <c:v>99.553967276542551</c:v>
                </c:pt>
                <c:pt idx="5">
                  <c:v>100.816296510323</c:v>
                </c:pt>
                <c:pt idx="6">
                  <c:v>103.15299100074782</c:v>
                </c:pt>
                <c:pt idx="7">
                  <c:v>107.71517733180895</c:v>
                </c:pt>
                <c:pt idx="8">
                  <c:v>116.14739188789166</c:v>
                </c:pt>
                <c:pt idx="9">
                  <c:v>130.12516971029197</c:v>
                </c:pt>
                <c:pt idx="10">
                  <c:v>149.59172347190139</c:v>
                </c:pt>
                <c:pt idx="11">
                  <c:v>175.14457192385461</c:v>
                </c:pt>
                <c:pt idx="12">
                  <c:v>201.70668421925004</c:v>
                </c:pt>
                <c:pt idx="13">
                  <c:v>222.35920288161191</c:v>
                </c:pt>
                <c:pt idx="14">
                  <c:v>233.53366273793833</c:v>
                </c:pt>
                <c:pt idx="15">
                  <c:v>230.16921285921831</c:v>
                </c:pt>
                <c:pt idx="16">
                  <c:v>213.47782952099323</c:v>
                </c:pt>
                <c:pt idx="17">
                  <c:v>189.19579170130376</c:v>
                </c:pt>
                <c:pt idx="18">
                  <c:v>165.79337889700378</c:v>
                </c:pt>
                <c:pt idx="19">
                  <c:v>144.54113010004323</c:v>
                </c:pt>
                <c:pt idx="20">
                  <c:v>129.1659319514192</c:v>
                </c:pt>
                <c:pt idx="21">
                  <c:v>120.0189566590368</c:v>
                </c:pt>
                <c:pt idx="22">
                  <c:v>115.29165916392209</c:v>
                </c:pt>
                <c:pt idx="23">
                  <c:v>113.56165438310599</c:v>
                </c:pt>
                <c:pt idx="24">
                  <c:v>113.2678755646822</c:v>
                </c:pt>
                <c:pt idx="25">
                  <c:v>113.53741737618998</c:v>
                </c:pt>
                <c:pt idx="26">
                  <c:v>114.08555831028752</c:v>
                </c:pt>
                <c:pt idx="27">
                  <c:v>114.76286775575599</c:v>
                </c:pt>
                <c:pt idx="28">
                  <c:v>115.38096781787954</c:v>
                </c:pt>
                <c:pt idx="29">
                  <c:v>116.08898177452575</c:v>
                </c:pt>
                <c:pt idx="30">
                  <c:v>116.75711144999845</c:v>
                </c:pt>
                <c:pt idx="31">
                  <c:v>117.40171192484181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9573120"/>
        <c:axId val="159574656"/>
      </c:scatterChart>
      <c:valAx>
        <c:axId val="159573120"/>
        <c:scaling>
          <c:orientation val="minMax"/>
        </c:scaling>
        <c:axPos val="b"/>
        <c:numFmt formatCode="General" sourceLinked="1"/>
        <c:tickLblPos val="nextTo"/>
        <c:crossAx val="159574656"/>
        <c:crosses val="autoZero"/>
        <c:crossBetween val="midCat"/>
      </c:valAx>
      <c:valAx>
        <c:axId val="159574656"/>
        <c:scaling>
          <c:orientation val="minMax"/>
        </c:scaling>
        <c:axPos val="l"/>
        <c:majorGridlines/>
        <c:numFmt formatCode="General" sourceLinked="1"/>
        <c:tickLblPos val="nextTo"/>
        <c:crossAx val="159573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'980011'!$E$1519:$E$1550</c:f>
              <c:numCache>
                <c:formatCode>General</c:formatCode>
                <c:ptCount val="32"/>
                <c:pt idx="0">
                  <c:v>48</c:v>
                </c:pt>
                <c:pt idx="1">
                  <c:v>83</c:v>
                </c:pt>
                <c:pt idx="2">
                  <c:v>103</c:v>
                </c:pt>
                <c:pt idx="3">
                  <c:v>82</c:v>
                </c:pt>
                <c:pt idx="4">
                  <c:v>92</c:v>
                </c:pt>
                <c:pt idx="5">
                  <c:v>99</c:v>
                </c:pt>
                <c:pt idx="6">
                  <c:v>106</c:v>
                </c:pt>
                <c:pt idx="7">
                  <c:v>119</c:v>
                </c:pt>
                <c:pt idx="8">
                  <c:v>115</c:v>
                </c:pt>
                <c:pt idx="9">
                  <c:v>142</c:v>
                </c:pt>
                <c:pt idx="10">
                  <c:v>157</c:v>
                </c:pt>
                <c:pt idx="11">
                  <c:v>190</c:v>
                </c:pt>
                <c:pt idx="12">
                  <c:v>205</c:v>
                </c:pt>
                <c:pt idx="13">
                  <c:v>242</c:v>
                </c:pt>
                <c:pt idx="14">
                  <c:v>246</c:v>
                </c:pt>
                <c:pt idx="15">
                  <c:v>233</c:v>
                </c:pt>
                <c:pt idx="16">
                  <c:v>226</c:v>
                </c:pt>
                <c:pt idx="17">
                  <c:v>191</c:v>
                </c:pt>
                <c:pt idx="18">
                  <c:v>158</c:v>
                </c:pt>
                <c:pt idx="19">
                  <c:v>153</c:v>
                </c:pt>
                <c:pt idx="20">
                  <c:v>161</c:v>
                </c:pt>
                <c:pt idx="21">
                  <c:v>113</c:v>
                </c:pt>
                <c:pt idx="22">
                  <c:v>106</c:v>
                </c:pt>
                <c:pt idx="23">
                  <c:v>117</c:v>
                </c:pt>
                <c:pt idx="24">
                  <c:v>108</c:v>
                </c:pt>
                <c:pt idx="25">
                  <c:v>114</c:v>
                </c:pt>
                <c:pt idx="26">
                  <c:v>111</c:v>
                </c:pt>
                <c:pt idx="27">
                  <c:v>120</c:v>
                </c:pt>
                <c:pt idx="28">
                  <c:v>108</c:v>
                </c:pt>
                <c:pt idx="29">
                  <c:v>114</c:v>
                </c:pt>
                <c:pt idx="30">
                  <c:v>101</c:v>
                </c:pt>
                <c:pt idx="31">
                  <c:v>106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'980011'!$F$1519:$F$1550</c:f>
              <c:numCache>
                <c:formatCode>0</c:formatCode>
                <c:ptCount val="32"/>
                <c:pt idx="3">
                  <c:v>91.230964326773162</c:v>
                </c:pt>
                <c:pt idx="4">
                  <c:v>92.940325875370007</c:v>
                </c:pt>
                <c:pt idx="5">
                  <c:v>95.572492584518784</c:v>
                </c:pt>
                <c:pt idx="6">
                  <c:v>100.33484595241163</c:v>
                </c:pt>
                <c:pt idx="7">
                  <c:v>108.59788786639335</c:v>
                </c:pt>
                <c:pt idx="8">
                  <c:v>121.67995130911008</c:v>
                </c:pt>
                <c:pt idx="9">
                  <c:v>140.26741300338745</c:v>
                </c:pt>
                <c:pt idx="10">
                  <c:v>162.85360099998979</c:v>
                </c:pt>
                <c:pt idx="11">
                  <c:v>189.17872106129551</c:v>
                </c:pt>
                <c:pt idx="12">
                  <c:v>213.85927306148881</c:v>
                </c:pt>
                <c:pt idx="13">
                  <c:v>231.36665417148953</c:v>
                </c:pt>
                <c:pt idx="14">
                  <c:v>239.58818208239998</c:v>
                </c:pt>
                <c:pt idx="15">
                  <c:v>235.11402942282092</c:v>
                </c:pt>
                <c:pt idx="16">
                  <c:v>219.22418332810466</c:v>
                </c:pt>
                <c:pt idx="17">
                  <c:v>196.33591896779029</c:v>
                </c:pt>
                <c:pt idx="18">
                  <c:v>173.41442388964757</c:v>
                </c:pt>
                <c:pt idx="19">
                  <c:v>151.11310524220903</c:v>
                </c:pt>
                <c:pt idx="20">
                  <c:v>133.26549068248755</c:v>
                </c:pt>
                <c:pt idx="21">
                  <c:v>121.12872558091559</c:v>
                </c:pt>
                <c:pt idx="22">
                  <c:v>113.61533282560934</c:v>
                </c:pt>
                <c:pt idx="23">
                  <c:v>109.95903944469592</c:v>
                </c:pt>
                <c:pt idx="24">
                  <c:v>108.60109918794181</c:v>
                </c:pt>
                <c:pt idx="25">
                  <c:v>108.33149535470362</c:v>
                </c:pt>
                <c:pt idx="26">
                  <c:v>108.64808172380471</c:v>
                </c:pt>
                <c:pt idx="27">
                  <c:v>109.28910781455859</c:v>
                </c:pt>
                <c:pt idx="28">
                  <c:v>109.95363134141188</c:v>
                </c:pt>
                <c:pt idx="29">
                  <c:v>110.74841593363423</c:v>
                </c:pt>
                <c:pt idx="30">
                  <c:v>111.50993014446611</c:v>
                </c:pt>
                <c:pt idx="31">
                  <c:v>112.24788805764344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9748096"/>
        <c:axId val="159749632"/>
      </c:scatterChart>
      <c:valAx>
        <c:axId val="159748096"/>
        <c:scaling>
          <c:orientation val="minMax"/>
        </c:scaling>
        <c:axPos val="b"/>
        <c:numFmt formatCode="General" sourceLinked="1"/>
        <c:tickLblPos val="nextTo"/>
        <c:crossAx val="159749632"/>
        <c:crosses val="autoZero"/>
        <c:crossBetween val="midCat"/>
      </c:valAx>
      <c:valAx>
        <c:axId val="159749632"/>
        <c:scaling>
          <c:orientation val="minMax"/>
        </c:scaling>
        <c:axPos val="l"/>
        <c:majorGridlines/>
        <c:numFmt formatCode="General" sourceLinked="1"/>
        <c:tickLblPos val="nextTo"/>
        <c:crossAx val="159748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'980011'!$E$1569:$E$1600</c:f>
              <c:numCache>
                <c:formatCode>General</c:formatCode>
                <c:ptCount val="32"/>
                <c:pt idx="0">
                  <c:v>79</c:v>
                </c:pt>
                <c:pt idx="1">
                  <c:v>96</c:v>
                </c:pt>
                <c:pt idx="2">
                  <c:v>85</c:v>
                </c:pt>
                <c:pt idx="3">
                  <c:v>97</c:v>
                </c:pt>
                <c:pt idx="4">
                  <c:v>111</c:v>
                </c:pt>
                <c:pt idx="5">
                  <c:v>99</c:v>
                </c:pt>
                <c:pt idx="6">
                  <c:v>115</c:v>
                </c:pt>
                <c:pt idx="7">
                  <c:v>119</c:v>
                </c:pt>
                <c:pt idx="8">
                  <c:v>124</c:v>
                </c:pt>
                <c:pt idx="9">
                  <c:v>137</c:v>
                </c:pt>
                <c:pt idx="10">
                  <c:v>141</c:v>
                </c:pt>
                <c:pt idx="11">
                  <c:v>180</c:v>
                </c:pt>
                <c:pt idx="12">
                  <c:v>190</c:v>
                </c:pt>
                <c:pt idx="13">
                  <c:v>238</c:v>
                </c:pt>
                <c:pt idx="14">
                  <c:v>256</c:v>
                </c:pt>
                <c:pt idx="15">
                  <c:v>257</c:v>
                </c:pt>
                <c:pt idx="16">
                  <c:v>218</c:v>
                </c:pt>
                <c:pt idx="17">
                  <c:v>185</c:v>
                </c:pt>
                <c:pt idx="18">
                  <c:v>166</c:v>
                </c:pt>
                <c:pt idx="19">
                  <c:v>132</c:v>
                </c:pt>
                <c:pt idx="20">
                  <c:v>131</c:v>
                </c:pt>
                <c:pt idx="21">
                  <c:v>140</c:v>
                </c:pt>
                <c:pt idx="22">
                  <c:v>125</c:v>
                </c:pt>
                <c:pt idx="23">
                  <c:v>116</c:v>
                </c:pt>
                <c:pt idx="24">
                  <c:v>111</c:v>
                </c:pt>
                <c:pt idx="25">
                  <c:v>110</c:v>
                </c:pt>
                <c:pt idx="26">
                  <c:v>110</c:v>
                </c:pt>
                <c:pt idx="27">
                  <c:v>92</c:v>
                </c:pt>
                <c:pt idx="28">
                  <c:v>115</c:v>
                </c:pt>
                <c:pt idx="29">
                  <c:v>132</c:v>
                </c:pt>
                <c:pt idx="30">
                  <c:v>120</c:v>
                </c:pt>
                <c:pt idx="31">
                  <c:v>110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'980011'!$F$1569:$F$1600</c:f>
              <c:numCache>
                <c:formatCode>0</c:formatCode>
                <c:ptCount val="32"/>
                <c:pt idx="3">
                  <c:v>107.25012507980017</c:v>
                </c:pt>
                <c:pt idx="4">
                  <c:v>107.60650314425779</c:v>
                </c:pt>
                <c:pt idx="5">
                  <c:v>108.11479830110844</c:v>
                </c:pt>
                <c:pt idx="6">
                  <c:v>109.19764681793313</c:v>
                </c:pt>
                <c:pt idx="7">
                  <c:v>111.79261451646784</c:v>
                </c:pt>
                <c:pt idx="8">
                  <c:v>117.66658938057063</c:v>
                </c:pt>
                <c:pt idx="9">
                  <c:v>129.27595048253679</c:v>
                </c:pt>
                <c:pt idx="10">
                  <c:v>147.94094309168258</c:v>
                </c:pt>
                <c:pt idx="11">
                  <c:v>175.50651751973305</c:v>
                </c:pt>
                <c:pt idx="12">
                  <c:v>206.99226641307354</c:v>
                </c:pt>
                <c:pt idx="13">
                  <c:v>233.23332818386942</c:v>
                </c:pt>
                <c:pt idx="14">
                  <c:v>248.27770764111213</c:v>
                </c:pt>
                <c:pt idx="15">
                  <c:v>244.34620504706601</c:v>
                </c:pt>
                <c:pt idx="16">
                  <c:v>222.95545078365299</c:v>
                </c:pt>
                <c:pt idx="17">
                  <c:v>192.62195577393013</c:v>
                </c:pt>
                <c:pt idx="18">
                  <c:v>164.91033792416803</c:v>
                </c:pt>
                <c:pt idx="19">
                  <c:v>141.60298405353686</c:v>
                </c:pt>
                <c:pt idx="20">
                  <c:v>126.38062940968838</c:v>
                </c:pt>
                <c:pt idx="21">
                  <c:v>118.37411669152708</c:v>
                </c:pt>
                <c:pt idx="22">
                  <c:v>114.77519386995348</c:v>
                </c:pt>
                <c:pt idx="23">
                  <c:v>113.63603874000603</c:v>
                </c:pt>
                <c:pt idx="24">
                  <c:v>113.46046498939</c:v>
                </c:pt>
                <c:pt idx="25">
                  <c:v>113.58987794680966</c:v>
                </c:pt>
                <c:pt idx="26">
                  <c:v>113.83987247891751</c:v>
                </c:pt>
                <c:pt idx="27">
                  <c:v>114.13617550748435</c:v>
                </c:pt>
                <c:pt idx="28">
                  <c:v>114.40171285954118</c:v>
                </c:pt>
                <c:pt idx="29">
                  <c:v>114.70399391027919</c:v>
                </c:pt>
                <c:pt idx="30">
                  <c:v>114.98872034664402</c:v>
                </c:pt>
                <c:pt idx="31">
                  <c:v>115.26330741806828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0384768"/>
        <c:axId val="190415232"/>
      </c:scatterChart>
      <c:valAx>
        <c:axId val="190384768"/>
        <c:scaling>
          <c:orientation val="minMax"/>
        </c:scaling>
        <c:axPos val="b"/>
        <c:numFmt formatCode="General" sourceLinked="1"/>
        <c:tickLblPos val="nextTo"/>
        <c:crossAx val="190415232"/>
        <c:crosses val="autoZero"/>
        <c:crossBetween val="midCat"/>
      </c:valAx>
      <c:valAx>
        <c:axId val="190415232"/>
        <c:scaling>
          <c:orientation val="minMax"/>
        </c:scaling>
        <c:axPos val="l"/>
        <c:majorGridlines/>
        <c:numFmt formatCode="General" sourceLinked="1"/>
        <c:tickLblPos val="nextTo"/>
        <c:crossAx val="190384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'980011'!$E$1619:$E$1650</c:f>
              <c:numCache>
                <c:formatCode>General</c:formatCode>
                <c:ptCount val="32"/>
                <c:pt idx="0">
                  <c:v>83</c:v>
                </c:pt>
                <c:pt idx="1">
                  <c:v>108</c:v>
                </c:pt>
                <c:pt idx="2">
                  <c:v>74</c:v>
                </c:pt>
                <c:pt idx="3">
                  <c:v>94</c:v>
                </c:pt>
                <c:pt idx="4">
                  <c:v>67</c:v>
                </c:pt>
                <c:pt idx="5">
                  <c:v>95</c:v>
                </c:pt>
                <c:pt idx="6">
                  <c:v>114</c:v>
                </c:pt>
                <c:pt idx="7">
                  <c:v>115</c:v>
                </c:pt>
                <c:pt idx="8">
                  <c:v>123</c:v>
                </c:pt>
                <c:pt idx="9">
                  <c:v>147</c:v>
                </c:pt>
                <c:pt idx="10">
                  <c:v>177</c:v>
                </c:pt>
                <c:pt idx="11">
                  <c:v>176</c:v>
                </c:pt>
                <c:pt idx="12">
                  <c:v>189</c:v>
                </c:pt>
                <c:pt idx="13">
                  <c:v>224</c:v>
                </c:pt>
                <c:pt idx="14">
                  <c:v>241</c:v>
                </c:pt>
                <c:pt idx="15">
                  <c:v>238</c:v>
                </c:pt>
                <c:pt idx="16">
                  <c:v>239</c:v>
                </c:pt>
                <c:pt idx="17">
                  <c:v>185</c:v>
                </c:pt>
                <c:pt idx="18">
                  <c:v>159</c:v>
                </c:pt>
                <c:pt idx="19">
                  <c:v>152</c:v>
                </c:pt>
                <c:pt idx="20">
                  <c:v>145</c:v>
                </c:pt>
                <c:pt idx="21">
                  <c:v>133</c:v>
                </c:pt>
                <c:pt idx="22">
                  <c:v>135</c:v>
                </c:pt>
                <c:pt idx="23">
                  <c:v>119</c:v>
                </c:pt>
                <c:pt idx="24">
                  <c:v>143</c:v>
                </c:pt>
                <c:pt idx="25">
                  <c:v>107</c:v>
                </c:pt>
                <c:pt idx="26">
                  <c:v>121</c:v>
                </c:pt>
                <c:pt idx="27">
                  <c:v>113</c:v>
                </c:pt>
                <c:pt idx="28">
                  <c:v>105</c:v>
                </c:pt>
                <c:pt idx="29">
                  <c:v>99</c:v>
                </c:pt>
                <c:pt idx="30">
                  <c:v>113</c:v>
                </c:pt>
                <c:pt idx="31">
                  <c:v>128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'980011'!$F$1619:$F$1650</c:f>
              <c:numCache>
                <c:formatCode>0</c:formatCode>
                <c:ptCount val="32"/>
                <c:pt idx="3">
                  <c:v>83.115764344987227</c:v>
                </c:pt>
                <c:pt idx="4">
                  <c:v>86.800851448082668</c:v>
                </c:pt>
                <c:pt idx="5">
                  <c:v>91.884552815166941</c:v>
                </c:pt>
                <c:pt idx="6">
                  <c:v>99.766455986370289</c:v>
                </c:pt>
                <c:pt idx="7">
                  <c:v>111.29432473168011</c:v>
                </c:pt>
                <c:pt idx="8">
                  <c:v>126.80916821216591</c:v>
                </c:pt>
                <c:pt idx="9">
                  <c:v>145.92931985605802</c:v>
                </c:pt>
                <c:pt idx="10">
                  <c:v>166.60423471219536</c:v>
                </c:pt>
                <c:pt idx="11">
                  <c:v>188.54960297718125</c:v>
                </c:pt>
                <c:pt idx="12">
                  <c:v>207.73257321500981</c:v>
                </c:pt>
                <c:pt idx="13">
                  <c:v>220.80630930550103</c:v>
                </c:pt>
                <c:pt idx="14">
                  <c:v>227.03260491399749</c:v>
                </c:pt>
                <c:pt idx="15">
                  <c:v>224.3466371743032</c:v>
                </c:pt>
                <c:pt idx="16">
                  <c:v>213.47356836200001</c:v>
                </c:pt>
                <c:pt idx="17">
                  <c:v>196.92953131379738</c:v>
                </c:pt>
                <c:pt idx="18">
                  <c:v>179.25576348293518</c:v>
                </c:pt>
                <c:pt idx="19">
                  <c:v>160.59021994238032</c:v>
                </c:pt>
                <c:pt idx="20">
                  <c:v>143.98997575569368</c:v>
                </c:pt>
                <c:pt idx="21">
                  <c:v>131.16127621478026</c:v>
                </c:pt>
                <c:pt idx="22">
                  <c:v>121.89076813111888</c:v>
                </c:pt>
                <c:pt idx="23">
                  <c:v>116.42028131909021</c:v>
                </c:pt>
                <c:pt idx="24">
                  <c:v>113.77660278477128</c:v>
                </c:pt>
                <c:pt idx="25">
                  <c:v>112.74899334390955</c:v>
                </c:pt>
                <c:pt idx="26">
                  <c:v>112.75824521625455</c:v>
                </c:pt>
                <c:pt idx="27">
                  <c:v>113.49827317558496</c:v>
                </c:pt>
                <c:pt idx="28">
                  <c:v>114.47021004664208</c:v>
                </c:pt>
                <c:pt idx="29">
                  <c:v>115.74812848884541</c:v>
                </c:pt>
                <c:pt idx="30">
                  <c:v>117.02880636457982</c:v>
                </c:pt>
                <c:pt idx="31">
                  <c:v>118.29345856806232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140800"/>
        <c:axId val="192142336"/>
      </c:scatterChart>
      <c:valAx>
        <c:axId val="192140800"/>
        <c:scaling>
          <c:orientation val="minMax"/>
        </c:scaling>
        <c:axPos val="b"/>
        <c:numFmt formatCode="General" sourceLinked="1"/>
        <c:tickLblPos val="nextTo"/>
        <c:crossAx val="192142336"/>
        <c:crosses val="autoZero"/>
        <c:crossBetween val="midCat"/>
      </c:valAx>
      <c:valAx>
        <c:axId val="192142336"/>
        <c:scaling>
          <c:orientation val="minMax"/>
        </c:scaling>
        <c:axPos val="l"/>
        <c:majorGridlines/>
        <c:numFmt formatCode="General" sourceLinked="1"/>
        <c:tickLblPos val="nextTo"/>
        <c:crossAx val="192140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'980011'!$E$1669:$E$1700</c:f>
              <c:numCache>
                <c:formatCode>General</c:formatCode>
                <c:ptCount val="32"/>
                <c:pt idx="0">
                  <c:v>82</c:v>
                </c:pt>
                <c:pt idx="1">
                  <c:v>86</c:v>
                </c:pt>
                <c:pt idx="2">
                  <c:v>74</c:v>
                </c:pt>
                <c:pt idx="3">
                  <c:v>98</c:v>
                </c:pt>
                <c:pt idx="4">
                  <c:v>107</c:v>
                </c:pt>
                <c:pt idx="5">
                  <c:v>108</c:v>
                </c:pt>
                <c:pt idx="6">
                  <c:v>106</c:v>
                </c:pt>
                <c:pt idx="7">
                  <c:v>119</c:v>
                </c:pt>
                <c:pt idx="8">
                  <c:v>123</c:v>
                </c:pt>
                <c:pt idx="9">
                  <c:v>150</c:v>
                </c:pt>
                <c:pt idx="10">
                  <c:v>169</c:v>
                </c:pt>
                <c:pt idx="11">
                  <c:v>201</c:v>
                </c:pt>
                <c:pt idx="12">
                  <c:v>255</c:v>
                </c:pt>
                <c:pt idx="13">
                  <c:v>295</c:v>
                </c:pt>
                <c:pt idx="14">
                  <c:v>255</c:v>
                </c:pt>
                <c:pt idx="15">
                  <c:v>222</c:v>
                </c:pt>
                <c:pt idx="16">
                  <c:v>218</c:v>
                </c:pt>
                <c:pt idx="17">
                  <c:v>158</c:v>
                </c:pt>
                <c:pt idx="18">
                  <c:v>155</c:v>
                </c:pt>
                <c:pt idx="19">
                  <c:v>137</c:v>
                </c:pt>
                <c:pt idx="20">
                  <c:v>132</c:v>
                </c:pt>
                <c:pt idx="21">
                  <c:v>131</c:v>
                </c:pt>
                <c:pt idx="22">
                  <c:v>104</c:v>
                </c:pt>
                <c:pt idx="23">
                  <c:v>113</c:v>
                </c:pt>
                <c:pt idx="24">
                  <c:v>105</c:v>
                </c:pt>
                <c:pt idx="25">
                  <c:v>123</c:v>
                </c:pt>
                <c:pt idx="26">
                  <c:v>120</c:v>
                </c:pt>
                <c:pt idx="27">
                  <c:v>99</c:v>
                </c:pt>
                <c:pt idx="28">
                  <c:v>110</c:v>
                </c:pt>
                <c:pt idx="29">
                  <c:v>118</c:v>
                </c:pt>
                <c:pt idx="30">
                  <c:v>117</c:v>
                </c:pt>
                <c:pt idx="31">
                  <c:v>116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'980011'!$F$1669:$F$1700</c:f>
              <c:numCache>
                <c:formatCode>0</c:formatCode>
                <c:ptCount val="32"/>
                <c:pt idx="3">
                  <c:v>104.1634788739331</c:v>
                </c:pt>
                <c:pt idx="4">
                  <c:v>104.82743900586632</c:v>
                </c:pt>
                <c:pt idx="5">
                  <c:v>105.94266782358815</c:v>
                </c:pt>
                <c:pt idx="6">
                  <c:v>108.49004827108001</c:v>
                </c:pt>
                <c:pt idx="7">
                  <c:v>114.34952122158421</c:v>
                </c:pt>
                <c:pt idx="8">
                  <c:v>126.33840201613158</c:v>
                </c:pt>
                <c:pt idx="9">
                  <c:v>147.18871486474259</c:v>
                </c:pt>
                <c:pt idx="10">
                  <c:v>176.23208092573103</c:v>
                </c:pt>
                <c:pt idx="11">
                  <c:v>212.41620493621343</c:v>
                </c:pt>
                <c:pt idx="12">
                  <c:v>245.34446976803335</c:v>
                </c:pt>
                <c:pt idx="13">
                  <c:v>263.9120632700795</c:v>
                </c:pt>
                <c:pt idx="14">
                  <c:v>263.02963794296204</c:v>
                </c:pt>
                <c:pt idx="15">
                  <c:v>241.2472893288365</c:v>
                </c:pt>
                <c:pt idx="16">
                  <c:v>207.16004972253992</c:v>
                </c:pt>
                <c:pt idx="17">
                  <c:v>172.50319055685253</c:v>
                </c:pt>
                <c:pt idx="18">
                  <c:v>146.8819146987382</c:v>
                </c:pt>
                <c:pt idx="19">
                  <c:v>128.80828770727254</c:v>
                </c:pt>
                <c:pt idx="20">
                  <c:v>118.89247544373363</c:v>
                </c:pt>
                <c:pt idx="21">
                  <c:v>114.58022442799692</c:v>
                </c:pt>
                <c:pt idx="22">
                  <c:v>113.11403688319812</c:v>
                </c:pt>
                <c:pt idx="23">
                  <c:v>112.94942172827643</c:v>
                </c:pt>
                <c:pt idx="24">
                  <c:v>113.19308227188723</c:v>
                </c:pt>
                <c:pt idx="25">
                  <c:v>113.54899481703895</c:v>
                </c:pt>
                <c:pt idx="26">
                  <c:v>113.97203654543596</c:v>
                </c:pt>
                <c:pt idx="27">
                  <c:v>114.42691674415184</c:v>
                </c:pt>
                <c:pt idx="28">
                  <c:v>114.82649228307839</c:v>
                </c:pt>
                <c:pt idx="29">
                  <c:v>115.27962905965128</c:v>
                </c:pt>
                <c:pt idx="30">
                  <c:v>115.70615238972353</c:v>
                </c:pt>
                <c:pt idx="31">
                  <c:v>116.11744731061927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262528"/>
        <c:axId val="192264064"/>
      </c:scatterChart>
      <c:valAx>
        <c:axId val="192262528"/>
        <c:scaling>
          <c:orientation val="minMax"/>
        </c:scaling>
        <c:axPos val="b"/>
        <c:numFmt formatCode="General" sourceLinked="1"/>
        <c:tickLblPos val="nextTo"/>
        <c:crossAx val="192264064"/>
        <c:crosses val="autoZero"/>
        <c:crossBetween val="midCat"/>
      </c:valAx>
      <c:valAx>
        <c:axId val="192264064"/>
        <c:scaling>
          <c:orientation val="minMax"/>
        </c:scaling>
        <c:axPos val="l"/>
        <c:majorGridlines/>
        <c:numFmt formatCode="General" sourceLinked="1"/>
        <c:tickLblPos val="nextTo"/>
        <c:crossAx val="192262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'980011'!$E$1719:$E$1750</c:f>
              <c:numCache>
                <c:formatCode>General</c:formatCode>
                <c:ptCount val="32"/>
                <c:pt idx="0">
                  <c:v>76</c:v>
                </c:pt>
                <c:pt idx="1">
                  <c:v>73</c:v>
                </c:pt>
                <c:pt idx="2">
                  <c:v>87</c:v>
                </c:pt>
                <c:pt idx="3">
                  <c:v>103</c:v>
                </c:pt>
                <c:pt idx="4">
                  <c:v>112</c:v>
                </c:pt>
                <c:pt idx="5">
                  <c:v>114</c:v>
                </c:pt>
                <c:pt idx="6">
                  <c:v>133</c:v>
                </c:pt>
                <c:pt idx="7">
                  <c:v>120</c:v>
                </c:pt>
                <c:pt idx="8">
                  <c:v>131</c:v>
                </c:pt>
                <c:pt idx="9">
                  <c:v>146</c:v>
                </c:pt>
                <c:pt idx="10">
                  <c:v>177</c:v>
                </c:pt>
                <c:pt idx="11">
                  <c:v>219</c:v>
                </c:pt>
                <c:pt idx="12">
                  <c:v>237</c:v>
                </c:pt>
                <c:pt idx="13">
                  <c:v>252</c:v>
                </c:pt>
                <c:pt idx="14">
                  <c:v>277</c:v>
                </c:pt>
                <c:pt idx="15">
                  <c:v>241</c:v>
                </c:pt>
                <c:pt idx="16">
                  <c:v>217</c:v>
                </c:pt>
                <c:pt idx="17">
                  <c:v>153</c:v>
                </c:pt>
                <c:pt idx="18">
                  <c:v>160</c:v>
                </c:pt>
                <c:pt idx="19">
                  <c:v>142</c:v>
                </c:pt>
                <c:pt idx="20">
                  <c:v>115</c:v>
                </c:pt>
                <c:pt idx="21">
                  <c:v>128</c:v>
                </c:pt>
                <c:pt idx="22">
                  <c:v>125</c:v>
                </c:pt>
                <c:pt idx="23">
                  <c:v>99</c:v>
                </c:pt>
                <c:pt idx="24">
                  <c:v>127</c:v>
                </c:pt>
                <c:pt idx="25">
                  <c:v>99</c:v>
                </c:pt>
                <c:pt idx="26">
                  <c:v>103</c:v>
                </c:pt>
                <c:pt idx="27">
                  <c:v>103</c:v>
                </c:pt>
                <c:pt idx="28">
                  <c:v>108</c:v>
                </c:pt>
                <c:pt idx="29">
                  <c:v>130</c:v>
                </c:pt>
                <c:pt idx="30">
                  <c:v>98</c:v>
                </c:pt>
                <c:pt idx="31">
                  <c:v>109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'980011'!$F$1719:$F$1750</c:f>
              <c:numCache>
                <c:formatCode>0</c:formatCode>
                <c:ptCount val="32"/>
                <c:pt idx="3">
                  <c:v>113.38579273480575</c:v>
                </c:pt>
                <c:pt idx="4">
                  <c:v>113.48769812940331</c:v>
                </c:pt>
                <c:pt idx="5">
                  <c:v>114.08040100894247</c:v>
                </c:pt>
                <c:pt idx="6">
                  <c:v>116.05115506272298</c:v>
                </c:pt>
                <c:pt idx="7">
                  <c:v>121.18323206962296</c:v>
                </c:pt>
                <c:pt idx="8">
                  <c:v>132.06213249405815</c:v>
                </c:pt>
                <c:pt idx="9">
                  <c:v>151.1370997352027</c:v>
                </c:pt>
                <c:pt idx="10">
                  <c:v>177.77613846064284</c:v>
                </c:pt>
                <c:pt idx="11">
                  <c:v>211.15219768032111</c:v>
                </c:pt>
                <c:pt idx="12">
                  <c:v>241.99884783562223</c:v>
                </c:pt>
                <c:pt idx="13">
                  <c:v>260.17798249603749</c:v>
                </c:pt>
                <c:pt idx="14">
                  <c:v>260.83445931343334</c:v>
                </c:pt>
                <c:pt idx="15">
                  <c:v>241.77655887003465</c:v>
                </c:pt>
                <c:pt idx="16">
                  <c:v>210.08877570908325</c:v>
                </c:pt>
                <c:pt idx="17">
                  <c:v>176.4168695615802</c:v>
                </c:pt>
                <c:pt idx="18">
                  <c:v>150.37876504622173</c:v>
                </c:pt>
                <c:pt idx="19">
                  <c:v>131.01008918228837</c:v>
                </c:pt>
                <c:pt idx="20">
                  <c:v>119.5663494889064</c:v>
                </c:pt>
                <c:pt idx="21">
                  <c:v>113.95031651726596</c:v>
                </c:pt>
                <c:pt idx="22">
                  <c:v>111.44350971400523</c:v>
                </c:pt>
                <c:pt idx="23">
                  <c:v>110.49294720384198</c:v>
                </c:pt>
                <c:pt idx="24">
                  <c:v>110.11682787385435</c:v>
                </c:pt>
                <c:pt idx="25">
                  <c:v>109.90661681464636</c:v>
                </c:pt>
                <c:pt idx="26">
                  <c:v>109.73202133078678</c:v>
                </c:pt>
                <c:pt idx="27">
                  <c:v>109.56342330086655</c:v>
                </c:pt>
                <c:pt idx="28">
                  <c:v>109.41859619050126</c:v>
                </c:pt>
                <c:pt idx="29">
                  <c:v>109.25500146220597</c:v>
                </c:pt>
                <c:pt idx="30">
                  <c:v>109.10111733545679</c:v>
                </c:pt>
                <c:pt idx="31">
                  <c:v>108.95273969093371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677760"/>
        <c:axId val="194945792"/>
      </c:scatterChart>
      <c:valAx>
        <c:axId val="194677760"/>
        <c:scaling>
          <c:orientation val="minMax"/>
        </c:scaling>
        <c:axPos val="b"/>
        <c:numFmt formatCode="General" sourceLinked="1"/>
        <c:tickLblPos val="nextTo"/>
        <c:crossAx val="194945792"/>
        <c:crosses val="autoZero"/>
        <c:crossBetween val="midCat"/>
      </c:valAx>
      <c:valAx>
        <c:axId val="194945792"/>
        <c:scaling>
          <c:orientation val="minMax"/>
        </c:scaling>
        <c:axPos val="l"/>
        <c:majorGridlines/>
        <c:numFmt formatCode="General" sourceLinked="1"/>
        <c:tickLblPos val="nextTo"/>
        <c:crossAx val="194677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'980011'!$E$1769:$E$1800</c:f>
              <c:numCache>
                <c:formatCode>General</c:formatCode>
                <c:ptCount val="32"/>
                <c:pt idx="0">
                  <c:v>105</c:v>
                </c:pt>
                <c:pt idx="1">
                  <c:v>117</c:v>
                </c:pt>
                <c:pt idx="2">
                  <c:v>128</c:v>
                </c:pt>
                <c:pt idx="3">
                  <c:v>124</c:v>
                </c:pt>
                <c:pt idx="4">
                  <c:v>142</c:v>
                </c:pt>
                <c:pt idx="5">
                  <c:v>132</c:v>
                </c:pt>
                <c:pt idx="6">
                  <c:v>146</c:v>
                </c:pt>
                <c:pt idx="7">
                  <c:v>154</c:v>
                </c:pt>
                <c:pt idx="8">
                  <c:v>169</c:v>
                </c:pt>
                <c:pt idx="9">
                  <c:v>188</c:v>
                </c:pt>
                <c:pt idx="10">
                  <c:v>219</c:v>
                </c:pt>
                <c:pt idx="11">
                  <c:v>226</c:v>
                </c:pt>
                <c:pt idx="12">
                  <c:v>299</c:v>
                </c:pt>
                <c:pt idx="13">
                  <c:v>306</c:v>
                </c:pt>
                <c:pt idx="14">
                  <c:v>280</c:v>
                </c:pt>
                <c:pt idx="15">
                  <c:v>263</c:v>
                </c:pt>
                <c:pt idx="16">
                  <c:v>257</c:v>
                </c:pt>
                <c:pt idx="17">
                  <c:v>231</c:v>
                </c:pt>
                <c:pt idx="18">
                  <c:v>202</c:v>
                </c:pt>
                <c:pt idx="19">
                  <c:v>185</c:v>
                </c:pt>
                <c:pt idx="20">
                  <c:v>176</c:v>
                </c:pt>
                <c:pt idx="21">
                  <c:v>170</c:v>
                </c:pt>
                <c:pt idx="22">
                  <c:v>152</c:v>
                </c:pt>
                <c:pt idx="23">
                  <c:v>139</c:v>
                </c:pt>
                <c:pt idx="24">
                  <c:v>140</c:v>
                </c:pt>
                <c:pt idx="25">
                  <c:v>162</c:v>
                </c:pt>
                <c:pt idx="26">
                  <c:v>161</c:v>
                </c:pt>
                <c:pt idx="27">
                  <c:v>163</c:v>
                </c:pt>
                <c:pt idx="28">
                  <c:v>151</c:v>
                </c:pt>
                <c:pt idx="29">
                  <c:v>140</c:v>
                </c:pt>
                <c:pt idx="30">
                  <c:v>136</c:v>
                </c:pt>
                <c:pt idx="31">
                  <c:v>125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'980011'!$F$1769:$F$1800</c:f>
              <c:numCache>
                <c:formatCode>0</c:formatCode>
                <c:ptCount val="32"/>
                <c:pt idx="3">
                  <c:v>132.48622089211315</c:v>
                </c:pt>
                <c:pt idx="4">
                  <c:v>134.47834271554075</c:v>
                </c:pt>
                <c:pt idx="5">
                  <c:v>137.77768892750751</c:v>
                </c:pt>
                <c:pt idx="6">
                  <c:v>143.88281601675598</c:v>
                </c:pt>
                <c:pt idx="7">
                  <c:v>154.36361671211986</c:v>
                </c:pt>
                <c:pt idx="8">
                  <c:v>170.46745721131998</c:v>
                </c:pt>
                <c:pt idx="9">
                  <c:v>192.43194253529037</c:v>
                </c:pt>
                <c:pt idx="10">
                  <c:v>217.86527865300039</c:v>
                </c:pt>
                <c:pt idx="11">
                  <c:v>245.80343517571774</c:v>
                </c:pt>
                <c:pt idx="12">
                  <c:v>269.92209914672839</c:v>
                </c:pt>
                <c:pt idx="13">
                  <c:v>284.71886965425398</c:v>
                </c:pt>
                <c:pt idx="14">
                  <c:v>288.26247180806035</c:v>
                </c:pt>
                <c:pt idx="15">
                  <c:v>278.36622812324367</c:v>
                </c:pt>
                <c:pt idx="16">
                  <c:v>257.67294275390401</c:v>
                </c:pt>
                <c:pt idx="17">
                  <c:v>231.53775909000265</c:v>
                </c:pt>
                <c:pt idx="18">
                  <c:v>207.16611714545462</c:v>
                </c:pt>
                <c:pt idx="19">
                  <c:v>184.64342798836714</c:v>
                </c:pt>
                <c:pt idx="20">
                  <c:v>167.38431387357443</c:v>
                </c:pt>
                <c:pt idx="21">
                  <c:v>156.0704892437187</c:v>
                </c:pt>
                <c:pt idx="22">
                  <c:v>149.27824249629487</c:v>
                </c:pt>
                <c:pt idx="23">
                  <c:v>146.04522394139681</c:v>
                </c:pt>
                <c:pt idx="24">
                  <c:v>144.84557050382597</c:v>
                </c:pt>
                <c:pt idx="25">
                  <c:v>144.57509270530804</c:v>
                </c:pt>
                <c:pt idx="26">
                  <c:v>144.7846104944976</c:v>
                </c:pt>
                <c:pt idx="27">
                  <c:v>145.25162625785751</c:v>
                </c:pt>
                <c:pt idx="28">
                  <c:v>145.74083303729017</c:v>
                </c:pt>
                <c:pt idx="29">
                  <c:v>146.32675937265884</c:v>
                </c:pt>
                <c:pt idx="30">
                  <c:v>146.88815575833189</c:v>
                </c:pt>
                <c:pt idx="31">
                  <c:v>147.43211886449191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949312"/>
        <c:axId val="197950848"/>
      </c:scatterChart>
      <c:valAx>
        <c:axId val="197949312"/>
        <c:scaling>
          <c:orientation val="minMax"/>
        </c:scaling>
        <c:axPos val="b"/>
        <c:numFmt formatCode="General" sourceLinked="1"/>
        <c:tickLblPos val="nextTo"/>
        <c:crossAx val="197950848"/>
        <c:crosses val="autoZero"/>
        <c:crossBetween val="midCat"/>
      </c:valAx>
      <c:valAx>
        <c:axId val="197950848"/>
        <c:scaling>
          <c:orientation val="minMax"/>
        </c:scaling>
        <c:axPos val="l"/>
        <c:majorGridlines/>
        <c:numFmt formatCode="General" sourceLinked="1"/>
        <c:tickLblPos val="nextTo"/>
        <c:crossAx val="197949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'980011'!$E$1819:$E$1850</c:f>
              <c:numCache>
                <c:formatCode>General</c:formatCode>
                <c:ptCount val="32"/>
                <c:pt idx="0">
                  <c:v>102</c:v>
                </c:pt>
                <c:pt idx="1">
                  <c:v>132</c:v>
                </c:pt>
                <c:pt idx="2">
                  <c:v>137</c:v>
                </c:pt>
                <c:pt idx="3">
                  <c:v>122</c:v>
                </c:pt>
                <c:pt idx="4">
                  <c:v>134</c:v>
                </c:pt>
                <c:pt idx="5">
                  <c:v>142</c:v>
                </c:pt>
                <c:pt idx="6">
                  <c:v>125</c:v>
                </c:pt>
                <c:pt idx="7">
                  <c:v>148</c:v>
                </c:pt>
                <c:pt idx="8">
                  <c:v>135</c:v>
                </c:pt>
                <c:pt idx="9">
                  <c:v>163</c:v>
                </c:pt>
                <c:pt idx="10">
                  <c:v>188</c:v>
                </c:pt>
                <c:pt idx="11">
                  <c:v>208</c:v>
                </c:pt>
                <c:pt idx="12">
                  <c:v>207</c:v>
                </c:pt>
                <c:pt idx="13">
                  <c:v>238</c:v>
                </c:pt>
                <c:pt idx="14">
                  <c:v>262</c:v>
                </c:pt>
                <c:pt idx="15">
                  <c:v>230</c:v>
                </c:pt>
                <c:pt idx="16">
                  <c:v>244</c:v>
                </c:pt>
                <c:pt idx="17">
                  <c:v>244</c:v>
                </c:pt>
                <c:pt idx="18">
                  <c:v>229</c:v>
                </c:pt>
                <c:pt idx="19">
                  <c:v>200</c:v>
                </c:pt>
                <c:pt idx="20">
                  <c:v>190</c:v>
                </c:pt>
                <c:pt idx="21">
                  <c:v>179</c:v>
                </c:pt>
                <c:pt idx="22">
                  <c:v>177</c:v>
                </c:pt>
                <c:pt idx="23">
                  <c:v>144</c:v>
                </c:pt>
                <c:pt idx="24">
                  <c:v>164</c:v>
                </c:pt>
                <c:pt idx="25">
                  <c:v>150</c:v>
                </c:pt>
                <c:pt idx="26">
                  <c:v>148</c:v>
                </c:pt>
                <c:pt idx="27">
                  <c:v>152</c:v>
                </c:pt>
                <c:pt idx="28">
                  <c:v>122</c:v>
                </c:pt>
                <c:pt idx="29">
                  <c:v>149</c:v>
                </c:pt>
                <c:pt idx="30">
                  <c:v>164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'980011'!$F$1819:$F$1850</c:f>
              <c:numCache>
                <c:formatCode>0</c:formatCode>
                <c:ptCount val="32"/>
                <c:pt idx="3">
                  <c:v>125.71638430547716</c:v>
                </c:pt>
                <c:pt idx="4">
                  <c:v>127.72237286847376</c:v>
                </c:pt>
                <c:pt idx="5">
                  <c:v>130.54275647506788</c:v>
                </c:pt>
                <c:pt idx="6">
                  <c:v>135.06520260575059</c:v>
                </c:pt>
                <c:pt idx="7">
                  <c:v>142.00026879018554</c:v>
                </c:pt>
                <c:pt idx="8">
                  <c:v>151.90029572158969</c:v>
                </c:pt>
                <c:pt idx="9">
                  <c:v>164.98563043203379</c:v>
                </c:pt>
                <c:pt idx="10">
                  <c:v>180.33763201141622</c:v>
                </c:pt>
                <c:pt idx="11">
                  <c:v>198.37103171859704</c:v>
                </c:pt>
                <c:pt idx="12">
                  <c:v>216.46868955009191</c:v>
                </c:pt>
                <c:pt idx="13">
                  <c:v>231.68509625521077</c:v>
                </c:pt>
                <c:pt idx="14">
                  <c:v>243.46677685110913</c:v>
                </c:pt>
                <c:pt idx="15">
                  <c:v>248.80207115795218</c:v>
                </c:pt>
                <c:pt idx="16">
                  <c:v>246.70491995678469</c:v>
                </c:pt>
                <c:pt idx="17">
                  <c:v>237.82750524198195</c:v>
                </c:pt>
                <c:pt idx="18">
                  <c:v>225.13919780215033</c:v>
                </c:pt>
                <c:pt idx="19">
                  <c:v>209.04222258816642</c:v>
                </c:pt>
                <c:pt idx="20">
                  <c:v>192.32053649554828</c:v>
                </c:pt>
                <c:pt idx="21">
                  <c:v>177.37348976864399</c:v>
                </c:pt>
                <c:pt idx="22">
                  <c:v>164.78362372950551</c:v>
                </c:pt>
                <c:pt idx="23">
                  <c:v>155.87324249971624</c:v>
                </c:pt>
                <c:pt idx="24">
                  <c:v>150.38005336841573</c:v>
                </c:pt>
                <c:pt idx="25">
                  <c:v>147.0607624671299</c:v>
                </c:pt>
                <c:pt idx="26">
                  <c:v>145.16572514365302</c:v>
                </c:pt>
                <c:pt idx="27">
                  <c:v>144.44329808602077</c:v>
                </c:pt>
                <c:pt idx="28">
                  <c:v>144.45912829926539</c:v>
                </c:pt>
                <c:pt idx="29">
                  <c:v>144.88118181203774</c:v>
                </c:pt>
                <c:pt idx="30">
                  <c:v>145.48230975712949</c:v>
                </c:pt>
                <c:pt idx="31">
                  <c:v>146.15122902998681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8743168"/>
        <c:axId val="198744704"/>
      </c:scatterChart>
      <c:valAx>
        <c:axId val="198743168"/>
        <c:scaling>
          <c:orientation val="minMax"/>
        </c:scaling>
        <c:axPos val="b"/>
        <c:numFmt formatCode="General" sourceLinked="1"/>
        <c:tickLblPos val="nextTo"/>
        <c:crossAx val="198744704"/>
        <c:crosses val="autoZero"/>
        <c:crossBetween val="midCat"/>
      </c:valAx>
      <c:valAx>
        <c:axId val="198744704"/>
        <c:scaling>
          <c:orientation val="minMax"/>
        </c:scaling>
        <c:axPos val="l"/>
        <c:majorGridlines/>
        <c:numFmt formatCode="General" sourceLinked="1"/>
        <c:tickLblPos val="nextTo"/>
        <c:crossAx val="198743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'980011'!$E$1869:$E$1900</c:f>
              <c:numCache>
                <c:formatCode>General</c:formatCode>
                <c:ptCount val="32"/>
                <c:pt idx="0">
                  <c:v>65</c:v>
                </c:pt>
                <c:pt idx="1">
                  <c:v>98</c:v>
                </c:pt>
                <c:pt idx="2">
                  <c:v>111</c:v>
                </c:pt>
                <c:pt idx="3">
                  <c:v>78</c:v>
                </c:pt>
                <c:pt idx="4">
                  <c:v>107</c:v>
                </c:pt>
                <c:pt idx="5">
                  <c:v>102</c:v>
                </c:pt>
                <c:pt idx="6">
                  <c:v>102</c:v>
                </c:pt>
                <c:pt idx="7">
                  <c:v>147</c:v>
                </c:pt>
                <c:pt idx="8">
                  <c:v>137</c:v>
                </c:pt>
                <c:pt idx="9">
                  <c:v>149</c:v>
                </c:pt>
                <c:pt idx="10">
                  <c:v>185</c:v>
                </c:pt>
                <c:pt idx="11">
                  <c:v>218</c:v>
                </c:pt>
                <c:pt idx="12">
                  <c:v>242</c:v>
                </c:pt>
                <c:pt idx="13">
                  <c:v>291</c:v>
                </c:pt>
                <c:pt idx="14">
                  <c:v>280</c:v>
                </c:pt>
                <c:pt idx="15">
                  <c:v>219</c:v>
                </c:pt>
                <c:pt idx="16">
                  <c:v>203</c:v>
                </c:pt>
                <c:pt idx="17">
                  <c:v>196</c:v>
                </c:pt>
                <c:pt idx="18">
                  <c:v>167</c:v>
                </c:pt>
                <c:pt idx="19">
                  <c:v>158</c:v>
                </c:pt>
                <c:pt idx="20">
                  <c:v>109</c:v>
                </c:pt>
                <c:pt idx="21">
                  <c:v>117</c:v>
                </c:pt>
                <c:pt idx="22">
                  <c:v>123</c:v>
                </c:pt>
                <c:pt idx="23">
                  <c:v>128</c:v>
                </c:pt>
                <c:pt idx="24">
                  <c:v>96</c:v>
                </c:pt>
                <c:pt idx="25">
                  <c:v>92</c:v>
                </c:pt>
                <c:pt idx="26">
                  <c:v>126</c:v>
                </c:pt>
                <c:pt idx="27">
                  <c:v>106</c:v>
                </c:pt>
                <c:pt idx="28">
                  <c:v>107</c:v>
                </c:pt>
                <c:pt idx="29">
                  <c:v>108</c:v>
                </c:pt>
                <c:pt idx="30">
                  <c:v>101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'980011'!$F$1869:$F$1900</c:f>
              <c:numCache>
                <c:formatCode>0</c:formatCode>
                <c:ptCount val="32"/>
                <c:pt idx="3">
                  <c:v>92.865091225598789</c:v>
                </c:pt>
                <c:pt idx="4">
                  <c:v>95.296641222710107</c:v>
                </c:pt>
                <c:pt idx="5">
                  <c:v>99.340857914686339</c:v>
                </c:pt>
                <c:pt idx="6">
                  <c:v>106.78090786607547</c:v>
                </c:pt>
                <c:pt idx="7">
                  <c:v>119.38354741256992</c:v>
                </c:pt>
                <c:pt idx="8">
                  <c:v>138.3759671620995</c:v>
                </c:pt>
                <c:pt idx="9">
                  <c:v>163.64025355903945</c:v>
                </c:pt>
                <c:pt idx="10">
                  <c:v>191.9931062218478</c:v>
                </c:pt>
                <c:pt idx="11">
                  <c:v>221.83991882416319</c:v>
                </c:pt>
                <c:pt idx="12">
                  <c:v>245.91020048071073</c:v>
                </c:pt>
                <c:pt idx="13">
                  <c:v>258.61819026843216</c:v>
                </c:pt>
                <c:pt idx="14">
                  <c:v>258.18091161555481</c:v>
                </c:pt>
                <c:pt idx="15">
                  <c:v>243.50024390197078</c:v>
                </c:pt>
                <c:pt idx="16">
                  <c:v>218.52463803344449</c:v>
                </c:pt>
                <c:pt idx="17">
                  <c:v>189.55177885472781</c:v>
                </c:pt>
                <c:pt idx="18">
                  <c:v>164.04626053026968</c:v>
                </c:pt>
                <c:pt idx="19">
                  <c:v>141.61112523981359</c:v>
                </c:pt>
                <c:pt idx="20">
                  <c:v>125.24762007454591</c:v>
                </c:pt>
                <c:pt idx="21">
                  <c:v>115.06043729985393</c:v>
                </c:pt>
                <c:pt idx="22">
                  <c:v>109.30306895947822</c:v>
                </c:pt>
                <c:pt idx="23">
                  <c:v>106.79247273452869</c:v>
                </c:pt>
                <c:pt idx="24">
                  <c:v>106.02047619773965</c:v>
                </c:pt>
                <c:pt idx="25">
                  <c:v>106.00843631014801</c:v>
                </c:pt>
                <c:pt idx="26">
                  <c:v>106.3886849356867</c:v>
                </c:pt>
                <c:pt idx="27">
                  <c:v>106.97180355979594</c:v>
                </c:pt>
                <c:pt idx="28">
                  <c:v>107.53863527152335</c:v>
                </c:pt>
                <c:pt idx="29">
                  <c:v>108.20196006978242</c:v>
                </c:pt>
                <c:pt idx="30">
                  <c:v>108.83251221289254</c:v>
                </c:pt>
                <c:pt idx="31">
                  <c:v>109.44209560340548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053312"/>
        <c:axId val="199054848"/>
      </c:scatterChart>
      <c:valAx>
        <c:axId val="199053312"/>
        <c:scaling>
          <c:orientation val="minMax"/>
        </c:scaling>
        <c:axPos val="b"/>
        <c:numFmt formatCode="General" sourceLinked="1"/>
        <c:tickLblPos val="nextTo"/>
        <c:crossAx val="199054848"/>
        <c:crosses val="autoZero"/>
        <c:crossBetween val="midCat"/>
      </c:valAx>
      <c:valAx>
        <c:axId val="199054848"/>
        <c:scaling>
          <c:orientation val="minMax"/>
        </c:scaling>
        <c:axPos val="l"/>
        <c:majorGridlines/>
        <c:numFmt formatCode="General" sourceLinked="1"/>
        <c:tickLblPos val="nextTo"/>
        <c:crossAx val="199053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'980011'!$E$1919:$E$1950</c:f>
              <c:numCache>
                <c:formatCode>General</c:formatCode>
                <c:ptCount val="32"/>
                <c:pt idx="0">
                  <c:v>79</c:v>
                </c:pt>
                <c:pt idx="1">
                  <c:v>81</c:v>
                </c:pt>
                <c:pt idx="2">
                  <c:v>88</c:v>
                </c:pt>
                <c:pt idx="3">
                  <c:v>104</c:v>
                </c:pt>
                <c:pt idx="4">
                  <c:v>104</c:v>
                </c:pt>
                <c:pt idx="5">
                  <c:v>110</c:v>
                </c:pt>
                <c:pt idx="6">
                  <c:v>115</c:v>
                </c:pt>
                <c:pt idx="7">
                  <c:v>127</c:v>
                </c:pt>
                <c:pt idx="8">
                  <c:v>133</c:v>
                </c:pt>
                <c:pt idx="9">
                  <c:v>160</c:v>
                </c:pt>
                <c:pt idx="10">
                  <c:v>164</c:v>
                </c:pt>
                <c:pt idx="11">
                  <c:v>206</c:v>
                </c:pt>
                <c:pt idx="12">
                  <c:v>274</c:v>
                </c:pt>
                <c:pt idx="13">
                  <c:v>253</c:v>
                </c:pt>
                <c:pt idx="14">
                  <c:v>269</c:v>
                </c:pt>
                <c:pt idx="15">
                  <c:v>233</c:v>
                </c:pt>
                <c:pt idx="16">
                  <c:v>211</c:v>
                </c:pt>
                <c:pt idx="17">
                  <c:v>184</c:v>
                </c:pt>
                <c:pt idx="18">
                  <c:v>176</c:v>
                </c:pt>
                <c:pt idx="19">
                  <c:v>156</c:v>
                </c:pt>
                <c:pt idx="20">
                  <c:v>137</c:v>
                </c:pt>
                <c:pt idx="21">
                  <c:v>114</c:v>
                </c:pt>
                <c:pt idx="22">
                  <c:v>121</c:v>
                </c:pt>
                <c:pt idx="23">
                  <c:v>112</c:v>
                </c:pt>
                <c:pt idx="24">
                  <c:v>111</c:v>
                </c:pt>
                <c:pt idx="25">
                  <c:v>113</c:v>
                </c:pt>
                <c:pt idx="26">
                  <c:v>119</c:v>
                </c:pt>
                <c:pt idx="27">
                  <c:v>103</c:v>
                </c:pt>
                <c:pt idx="28">
                  <c:v>111</c:v>
                </c:pt>
                <c:pt idx="29">
                  <c:v>101</c:v>
                </c:pt>
                <c:pt idx="30">
                  <c:v>115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'980011'!$F$1919:$F$1950</c:f>
              <c:numCache>
                <c:formatCode>0</c:formatCode>
                <c:ptCount val="32"/>
                <c:pt idx="3">
                  <c:v>105.98340443388743</c:v>
                </c:pt>
                <c:pt idx="4">
                  <c:v>107.05642035476595</c:v>
                </c:pt>
                <c:pt idx="5">
                  <c:v>109.13342055335112</c:v>
                </c:pt>
                <c:pt idx="6">
                  <c:v>113.51931493961517</c:v>
                </c:pt>
                <c:pt idx="7">
                  <c:v>121.94425078398307</c:v>
                </c:pt>
                <c:pt idx="8">
                  <c:v>136.14615913782532</c:v>
                </c:pt>
                <c:pt idx="9">
                  <c:v>157.02066312134446</c:v>
                </c:pt>
                <c:pt idx="10">
                  <c:v>182.62964537219389</c:v>
                </c:pt>
                <c:pt idx="11">
                  <c:v>212.00761077324134</c:v>
                </c:pt>
                <c:pt idx="12">
                  <c:v>238.09922579391861</c:v>
                </c:pt>
                <c:pt idx="13">
                  <c:v>254.21083076267081</c:v>
                </c:pt>
                <c:pt idx="14">
                  <c:v>257.6270740271479</c:v>
                </c:pt>
                <c:pt idx="15">
                  <c:v>245.84868786635658</c:v>
                </c:pt>
                <c:pt idx="16">
                  <c:v>222.31028836141925</c:v>
                </c:pt>
                <c:pt idx="17">
                  <c:v>193.64184947627504</c:v>
                </c:pt>
                <c:pt idx="18">
                  <c:v>168.00732321816062</c:v>
                </c:pt>
                <c:pt idx="19">
                  <c:v>145.48609642945618</c:v>
                </c:pt>
                <c:pt idx="20">
                  <c:v>129.26477131080452</c:v>
                </c:pt>
                <c:pt idx="21">
                  <c:v>119.3536561360049</c:v>
                </c:pt>
                <c:pt idx="22">
                  <c:v>113.83515546331132</c:v>
                </c:pt>
                <c:pt idx="23">
                  <c:v>111.38474062157223</c:v>
                </c:pt>
                <c:pt idx="24">
                  <c:v>110.49815984937618</c:v>
                </c:pt>
                <c:pt idx="25">
                  <c:v>110.2475904624889</c:v>
                </c:pt>
                <c:pt idx="26">
                  <c:v>110.27804529386331</c:v>
                </c:pt>
                <c:pt idx="27">
                  <c:v>110.43869248156889</c:v>
                </c:pt>
                <c:pt idx="28">
                  <c:v>110.61517034676216</c:v>
                </c:pt>
                <c:pt idx="29">
                  <c:v>110.82700573803133</c:v>
                </c:pt>
                <c:pt idx="30">
                  <c:v>111.02951254242983</c:v>
                </c:pt>
                <c:pt idx="31">
                  <c:v>111.2254654717041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068288"/>
        <c:axId val="199074176"/>
      </c:scatterChart>
      <c:valAx>
        <c:axId val="199068288"/>
        <c:scaling>
          <c:orientation val="minMax"/>
        </c:scaling>
        <c:axPos val="b"/>
        <c:numFmt formatCode="General" sourceLinked="1"/>
        <c:tickLblPos val="nextTo"/>
        <c:crossAx val="199074176"/>
        <c:crosses val="autoZero"/>
        <c:crossBetween val="midCat"/>
      </c:valAx>
      <c:valAx>
        <c:axId val="199074176"/>
        <c:scaling>
          <c:orientation val="minMax"/>
        </c:scaling>
        <c:axPos val="l"/>
        <c:majorGridlines/>
        <c:numFmt formatCode="General" sourceLinked="1"/>
        <c:tickLblPos val="nextTo"/>
        <c:crossAx val="199068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'980011'!$E$169:$E$200</c:f>
              <c:numCache>
                <c:formatCode>General</c:formatCode>
                <c:ptCount val="32"/>
                <c:pt idx="0">
                  <c:v>79</c:v>
                </c:pt>
                <c:pt idx="1">
                  <c:v>77</c:v>
                </c:pt>
                <c:pt idx="2">
                  <c:v>89</c:v>
                </c:pt>
                <c:pt idx="3">
                  <c:v>90</c:v>
                </c:pt>
                <c:pt idx="4">
                  <c:v>101</c:v>
                </c:pt>
                <c:pt idx="5">
                  <c:v>104</c:v>
                </c:pt>
                <c:pt idx="6">
                  <c:v>109</c:v>
                </c:pt>
                <c:pt idx="7">
                  <c:v>135</c:v>
                </c:pt>
                <c:pt idx="8">
                  <c:v>127</c:v>
                </c:pt>
                <c:pt idx="9">
                  <c:v>135</c:v>
                </c:pt>
                <c:pt idx="10">
                  <c:v>167</c:v>
                </c:pt>
                <c:pt idx="11">
                  <c:v>193</c:v>
                </c:pt>
                <c:pt idx="12">
                  <c:v>233</c:v>
                </c:pt>
                <c:pt idx="13">
                  <c:v>280</c:v>
                </c:pt>
                <c:pt idx="14">
                  <c:v>307</c:v>
                </c:pt>
                <c:pt idx="15">
                  <c:v>242</c:v>
                </c:pt>
                <c:pt idx="16">
                  <c:v>228</c:v>
                </c:pt>
                <c:pt idx="17">
                  <c:v>192</c:v>
                </c:pt>
                <c:pt idx="18">
                  <c:v>194</c:v>
                </c:pt>
                <c:pt idx="19">
                  <c:v>139</c:v>
                </c:pt>
                <c:pt idx="20">
                  <c:v>147</c:v>
                </c:pt>
                <c:pt idx="21">
                  <c:v>122</c:v>
                </c:pt>
                <c:pt idx="22">
                  <c:v>126</c:v>
                </c:pt>
                <c:pt idx="23">
                  <c:v>120</c:v>
                </c:pt>
                <c:pt idx="24">
                  <c:v>123</c:v>
                </c:pt>
                <c:pt idx="25">
                  <c:v>108</c:v>
                </c:pt>
                <c:pt idx="26">
                  <c:v>105</c:v>
                </c:pt>
                <c:pt idx="27">
                  <c:v>100</c:v>
                </c:pt>
                <c:pt idx="28">
                  <c:v>108</c:v>
                </c:pt>
                <c:pt idx="29">
                  <c:v>105</c:v>
                </c:pt>
                <c:pt idx="30">
                  <c:v>99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'980011'!$F$169:$F$200</c:f>
              <c:numCache>
                <c:formatCode>0</c:formatCode>
                <c:ptCount val="32"/>
                <c:pt idx="3">
                  <c:v>102.20184525104646</c:v>
                </c:pt>
                <c:pt idx="4">
                  <c:v>102.94104066592851</c:v>
                </c:pt>
                <c:pt idx="5">
                  <c:v>104.35354352265476</c:v>
                </c:pt>
                <c:pt idx="6">
                  <c:v>107.49650694828895</c:v>
                </c:pt>
                <c:pt idx="7">
                  <c:v>114.04327495286124</c:v>
                </c:pt>
                <c:pt idx="8">
                  <c:v>126.10857208198881</c:v>
                </c:pt>
                <c:pt idx="9">
                  <c:v>145.49604379377993</c:v>
                </c:pt>
                <c:pt idx="10">
                  <c:v>171.42389213032124</c:v>
                </c:pt>
                <c:pt idx="11">
                  <c:v>203.94789694423724</c:v>
                </c:pt>
                <c:pt idx="12">
                  <c:v>236.0348312764429</c:v>
                </c:pt>
                <c:pt idx="13">
                  <c:v>259.28670650095899</c:v>
                </c:pt>
                <c:pt idx="14">
                  <c:v>269.66651702414032</c:v>
                </c:pt>
                <c:pt idx="15">
                  <c:v>262.04480261520951</c:v>
                </c:pt>
                <c:pt idx="16">
                  <c:v>238.77672550424668</c:v>
                </c:pt>
                <c:pt idx="17">
                  <c:v>207.16130905637922</c:v>
                </c:pt>
                <c:pt idx="18">
                  <c:v>177.38276872108432</c:v>
                </c:pt>
                <c:pt idx="19">
                  <c:v>150.45756435170048</c:v>
                </c:pt>
                <c:pt idx="20">
                  <c:v>130.77034372233308</c:v>
                </c:pt>
                <c:pt idx="21">
                  <c:v>118.7026310603183</c:v>
                </c:pt>
                <c:pt idx="22">
                  <c:v>112.03384622635274</c:v>
                </c:pt>
                <c:pt idx="23">
                  <c:v>109.12941210839702</c:v>
                </c:pt>
                <c:pt idx="24">
                  <c:v>108.11599571868796</c:v>
                </c:pt>
                <c:pt idx="25">
                  <c:v>107.85635333149037</c:v>
                </c:pt>
                <c:pt idx="26">
                  <c:v>107.92278603336575</c:v>
                </c:pt>
                <c:pt idx="27">
                  <c:v>108.13519300286085</c:v>
                </c:pt>
                <c:pt idx="28">
                  <c:v>108.35898263311327</c:v>
                </c:pt>
                <c:pt idx="29">
                  <c:v>108.62441756291587</c:v>
                </c:pt>
                <c:pt idx="30">
                  <c:v>108.87717952404748</c:v>
                </c:pt>
                <c:pt idx="31">
                  <c:v>109.12150697247485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6734976"/>
        <c:axId val="197806336"/>
      </c:scatterChart>
      <c:valAx>
        <c:axId val="196734976"/>
        <c:scaling>
          <c:orientation val="minMax"/>
        </c:scaling>
        <c:axPos val="b"/>
        <c:numFmt formatCode="General" sourceLinked="1"/>
        <c:tickLblPos val="nextTo"/>
        <c:crossAx val="197806336"/>
        <c:crosses val="autoZero"/>
        <c:crossBetween val="midCat"/>
      </c:valAx>
      <c:valAx>
        <c:axId val="197806336"/>
        <c:scaling>
          <c:orientation val="minMax"/>
        </c:scaling>
        <c:axPos val="l"/>
        <c:majorGridlines/>
        <c:numFmt formatCode="General" sourceLinked="1"/>
        <c:tickLblPos val="nextTo"/>
        <c:crossAx val="196734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'980011'!$E$1969:$E$2000</c:f>
              <c:numCache>
                <c:formatCode>General</c:formatCode>
                <c:ptCount val="32"/>
                <c:pt idx="0">
                  <c:v>78</c:v>
                </c:pt>
                <c:pt idx="1">
                  <c:v>85</c:v>
                </c:pt>
                <c:pt idx="2">
                  <c:v>101</c:v>
                </c:pt>
                <c:pt idx="3">
                  <c:v>93</c:v>
                </c:pt>
                <c:pt idx="4">
                  <c:v>124</c:v>
                </c:pt>
                <c:pt idx="5">
                  <c:v>116</c:v>
                </c:pt>
                <c:pt idx="6">
                  <c:v>122</c:v>
                </c:pt>
                <c:pt idx="7">
                  <c:v>132</c:v>
                </c:pt>
                <c:pt idx="8">
                  <c:v>151</c:v>
                </c:pt>
                <c:pt idx="9">
                  <c:v>173</c:v>
                </c:pt>
                <c:pt idx="10">
                  <c:v>207</c:v>
                </c:pt>
                <c:pt idx="11">
                  <c:v>215</c:v>
                </c:pt>
                <c:pt idx="12">
                  <c:v>234</c:v>
                </c:pt>
                <c:pt idx="13">
                  <c:v>242</c:v>
                </c:pt>
                <c:pt idx="14">
                  <c:v>236</c:v>
                </c:pt>
                <c:pt idx="15">
                  <c:v>222</c:v>
                </c:pt>
                <c:pt idx="16">
                  <c:v>203</c:v>
                </c:pt>
                <c:pt idx="17">
                  <c:v>175</c:v>
                </c:pt>
                <c:pt idx="18">
                  <c:v>165</c:v>
                </c:pt>
                <c:pt idx="19">
                  <c:v>163</c:v>
                </c:pt>
                <c:pt idx="20">
                  <c:v>131</c:v>
                </c:pt>
                <c:pt idx="21">
                  <c:v>140</c:v>
                </c:pt>
                <c:pt idx="22">
                  <c:v>146</c:v>
                </c:pt>
                <c:pt idx="23">
                  <c:v>109</c:v>
                </c:pt>
                <c:pt idx="24">
                  <c:v>117</c:v>
                </c:pt>
                <c:pt idx="25">
                  <c:v>125</c:v>
                </c:pt>
                <c:pt idx="26">
                  <c:v>110</c:v>
                </c:pt>
                <c:pt idx="27">
                  <c:v>113</c:v>
                </c:pt>
                <c:pt idx="28">
                  <c:v>117</c:v>
                </c:pt>
                <c:pt idx="29">
                  <c:v>109</c:v>
                </c:pt>
                <c:pt idx="30">
                  <c:v>110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'980011'!$F$1969:$F$2000</c:f>
              <c:numCache>
                <c:formatCode>0</c:formatCode>
                <c:ptCount val="32"/>
                <c:pt idx="3">
                  <c:v>103.91936580164199</c:v>
                </c:pt>
                <c:pt idx="4">
                  <c:v>108.38800045296072</c:v>
                </c:pt>
                <c:pt idx="5">
                  <c:v>114.81282814540084</c:v>
                </c:pt>
                <c:pt idx="6">
                  <c:v>124.72458808095891</c:v>
                </c:pt>
                <c:pt idx="7">
                  <c:v>138.69413302092653</c:v>
                </c:pt>
                <c:pt idx="8">
                  <c:v>156.41485990159424</c:v>
                </c:pt>
                <c:pt idx="9">
                  <c:v>176.65896441528795</c:v>
                </c:pt>
                <c:pt idx="10">
                  <c:v>196.63486402083464</c:v>
                </c:pt>
                <c:pt idx="11">
                  <c:v>215.44726529068186</c:v>
                </c:pt>
                <c:pt idx="12">
                  <c:v>229.09476825341068</c:v>
                </c:pt>
                <c:pt idx="13">
                  <c:v>235.280702330563</c:v>
                </c:pt>
                <c:pt idx="14">
                  <c:v>233.56316666732116</c:v>
                </c:pt>
                <c:pt idx="15">
                  <c:v>223.62830126569759</c:v>
                </c:pt>
                <c:pt idx="16">
                  <c:v>207.46270394233568</c:v>
                </c:pt>
                <c:pt idx="17">
                  <c:v>188.18147647636232</c:v>
                </c:pt>
                <c:pt idx="18">
                  <c:v>170.1088694195609</c:v>
                </c:pt>
                <c:pt idx="19">
                  <c:v>152.69398228230398</c:v>
                </c:pt>
                <c:pt idx="20">
                  <c:v>138.31616620040944</c:v>
                </c:pt>
                <c:pt idx="21">
                  <c:v>127.84928331840801</c:v>
                </c:pt>
                <c:pt idx="22">
                  <c:v>120.62584519545247</c:v>
                </c:pt>
                <c:pt idx="23">
                  <c:v>116.47495120884459</c:v>
                </c:pt>
                <c:pt idx="24">
                  <c:v>114.44301196689699</c:v>
                </c:pt>
                <c:pt idx="25">
                  <c:v>113.54651552951468</c:v>
                </c:pt>
                <c:pt idx="26">
                  <c:v>113.31753212668247</c:v>
                </c:pt>
                <c:pt idx="27">
                  <c:v>113.53465591284257</c:v>
                </c:pt>
                <c:pt idx="28">
                  <c:v>113.91824214966806</c:v>
                </c:pt>
                <c:pt idx="29">
                  <c:v>114.4534226730527</c:v>
                </c:pt>
                <c:pt idx="30">
                  <c:v>114.99967020705648</c:v>
                </c:pt>
                <c:pt idx="31">
                  <c:v>115.5419802490776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099904"/>
        <c:axId val="199101440"/>
      </c:scatterChart>
      <c:valAx>
        <c:axId val="199099904"/>
        <c:scaling>
          <c:orientation val="minMax"/>
        </c:scaling>
        <c:axPos val="b"/>
        <c:numFmt formatCode="General" sourceLinked="1"/>
        <c:tickLblPos val="nextTo"/>
        <c:crossAx val="199101440"/>
        <c:crosses val="autoZero"/>
        <c:crossBetween val="midCat"/>
      </c:valAx>
      <c:valAx>
        <c:axId val="199101440"/>
        <c:scaling>
          <c:orientation val="minMax"/>
        </c:scaling>
        <c:axPos val="l"/>
        <c:majorGridlines/>
        <c:numFmt formatCode="General" sourceLinked="1"/>
        <c:tickLblPos val="nextTo"/>
        <c:crossAx val="199099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'980011'!$E$2019:$E$2050</c:f>
              <c:numCache>
                <c:formatCode>General</c:formatCode>
                <c:ptCount val="32"/>
                <c:pt idx="0">
                  <c:v>79</c:v>
                </c:pt>
                <c:pt idx="1">
                  <c:v>103</c:v>
                </c:pt>
                <c:pt idx="2">
                  <c:v>103</c:v>
                </c:pt>
                <c:pt idx="3">
                  <c:v>99</c:v>
                </c:pt>
                <c:pt idx="4">
                  <c:v>116</c:v>
                </c:pt>
                <c:pt idx="5">
                  <c:v>114</c:v>
                </c:pt>
                <c:pt idx="6">
                  <c:v>146</c:v>
                </c:pt>
                <c:pt idx="7">
                  <c:v>131</c:v>
                </c:pt>
                <c:pt idx="8">
                  <c:v>135</c:v>
                </c:pt>
                <c:pt idx="9">
                  <c:v>177</c:v>
                </c:pt>
                <c:pt idx="10">
                  <c:v>162</c:v>
                </c:pt>
                <c:pt idx="11">
                  <c:v>197</c:v>
                </c:pt>
                <c:pt idx="12">
                  <c:v>241</c:v>
                </c:pt>
                <c:pt idx="13">
                  <c:v>247</c:v>
                </c:pt>
                <c:pt idx="14">
                  <c:v>254</c:v>
                </c:pt>
                <c:pt idx="15">
                  <c:v>220</c:v>
                </c:pt>
                <c:pt idx="16">
                  <c:v>197</c:v>
                </c:pt>
                <c:pt idx="17">
                  <c:v>175</c:v>
                </c:pt>
                <c:pt idx="18">
                  <c:v>155</c:v>
                </c:pt>
                <c:pt idx="19">
                  <c:v>130</c:v>
                </c:pt>
                <c:pt idx="20">
                  <c:v>132</c:v>
                </c:pt>
                <c:pt idx="21">
                  <c:v>127</c:v>
                </c:pt>
                <c:pt idx="22">
                  <c:v>111</c:v>
                </c:pt>
                <c:pt idx="23">
                  <c:v>111</c:v>
                </c:pt>
                <c:pt idx="24">
                  <c:v>135</c:v>
                </c:pt>
                <c:pt idx="25">
                  <c:v>120</c:v>
                </c:pt>
                <c:pt idx="26">
                  <c:v>127</c:v>
                </c:pt>
                <c:pt idx="27">
                  <c:v>86</c:v>
                </c:pt>
                <c:pt idx="28">
                  <c:v>88</c:v>
                </c:pt>
                <c:pt idx="29">
                  <c:v>98</c:v>
                </c:pt>
                <c:pt idx="30">
                  <c:v>116</c:v>
                </c:pt>
                <c:pt idx="31">
                  <c:v>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'980011'!$F$2019:$F$2050</c:f>
              <c:numCache>
                <c:formatCode>0</c:formatCode>
                <c:ptCount val="32"/>
                <c:pt idx="3">
                  <c:v>115.94415676845608</c:v>
                </c:pt>
                <c:pt idx="4">
                  <c:v>116.36191732119774</c:v>
                </c:pt>
                <c:pt idx="5">
                  <c:v>117.74023022482872</c:v>
                </c:pt>
                <c:pt idx="6">
                  <c:v>121.22837632946994</c:v>
                </c:pt>
                <c:pt idx="7">
                  <c:v>128.44960125809399</c:v>
                </c:pt>
                <c:pt idx="8">
                  <c:v>140.98318394592658</c:v>
                </c:pt>
                <c:pt idx="9">
                  <c:v>159.52288010835218</c:v>
                </c:pt>
                <c:pt idx="10">
                  <c:v>182.07946503472775</c:v>
                </c:pt>
                <c:pt idx="11">
                  <c:v>207.36941934797977</c:v>
                </c:pt>
                <c:pt idx="12">
                  <c:v>228.78095434781505</c:v>
                </c:pt>
                <c:pt idx="13">
                  <c:v>240.49776040914085</c:v>
                </c:pt>
                <c:pt idx="14">
                  <c:v>240.20860077158676</c:v>
                </c:pt>
                <c:pt idx="15">
                  <c:v>226.62165708718823</c:v>
                </c:pt>
                <c:pt idx="16">
                  <c:v>203.63997107726669</c:v>
                </c:pt>
                <c:pt idx="17">
                  <c:v>177.5442664383815</c:v>
                </c:pt>
                <c:pt idx="18">
                  <c:v>155.29531631503789</c:v>
                </c:pt>
                <c:pt idx="19">
                  <c:v>136.49689135934739</c:v>
                </c:pt>
                <c:pt idx="20">
                  <c:v>123.40110881108892</c:v>
                </c:pt>
                <c:pt idx="21">
                  <c:v>115.56078667500684</c:v>
                </c:pt>
                <c:pt idx="22">
                  <c:v>111.14589141033895</c:v>
                </c:pt>
                <c:pt idx="23">
                  <c:v>108.99325779313955</c:v>
                </c:pt>
                <c:pt idx="24">
                  <c:v>107.95725404562995</c:v>
                </c:pt>
                <c:pt idx="25">
                  <c:v>107.34415975672248</c:v>
                </c:pt>
                <c:pt idx="26">
                  <c:v>106.86419716735878</c:v>
                </c:pt>
                <c:pt idx="27">
                  <c:v>106.43307455419148</c:v>
                </c:pt>
                <c:pt idx="28">
                  <c:v>106.07517934619504</c:v>
                </c:pt>
                <c:pt idx="29">
                  <c:v>105.67549334518934</c:v>
                </c:pt>
                <c:pt idx="30">
                  <c:v>105.30078078819705</c:v>
                </c:pt>
                <c:pt idx="31">
                  <c:v>104.93974392671329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131520"/>
        <c:axId val="199133056"/>
      </c:scatterChart>
      <c:valAx>
        <c:axId val="199131520"/>
        <c:scaling>
          <c:orientation val="minMax"/>
        </c:scaling>
        <c:axPos val="b"/>
        <c:numFmt formatCode="General" sourceLinked="1"/>
        <c:tickLblPos val="nextTo"/>
        <c:crossAx val="199133056"/>
        <c:crosses val="autoZero"/>
        <c:crossBetween val="midCat"/>
      </c:valAx>
      <c:valAx>
        <c:axId val="199133056"/>
        <c:scaling>
          <c:orientation val="minMax"/>
        </c:scaling>
        <c:axPos val="l"/>
        <c:majorGridlines/>
        <c:numFmt formatCode="General" sourceLinked="1"/>
        <c:tickLblPos val="nextTo"/>
        <c:crossAx val="199131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'980011'!$E$2069:$E$2100</c:f>
              <c:numCache>
                <c:formatCode>General</c:formatCode>
                <c:ptCount val="32"/>
                <c:pt idx="0">
                  <c:v>109</c:v>
                </c:pt>
                <c:pt idx="1">
                  <c:v>105</c:v>
                </c:pt>
                <c:pt idx="2">
                  <c:v>119</c:v>
                </c:pt>
                <c:pt idx="3">
                  <c:v>127</c:v>
                </c:pt>
                <c:pt idx="4">
                  <c:v>144</c:v>
                </c:pt>
                <c:pt idx="5">
                  <c:v>130</c:v>
                </c:pt>
                <c:pt idx="6">
                  <c:v>139</c:v>
                </c:pt>
                <c:pt idx="7">
                  <c:v>178</c:v>
                </c:pt>
                <c:pt idx="8">
                  <c:v>164</c:v>
                </c:pt>
                <c:pt idx="9">
                  <c:v>179</c:v>
                </c:pt>
                <c:pt idx="10">
                  <c:v>179</c:v>
                </c:pt>
                <c:pt idx="11">
                  <c:v>186</c:v>
                </c:pt>
                <c:pt idx="12">
                  <c:v>243</c:v>
                </c:pt>
                <c:pt idx="13">
                  <c:v>269</c:v>
                </c:pt>
                <c:pt idx="14">
                  <c:v>289</c:v>
                </c:pt>
                <c:pt idx="15">
                  <c:v>287</c:v>
                </c:pt>
                <c:pt idx="16">
                  <c:v>298</c:v>
                </c:pt>
                <c:pt idx="17">
                  <c:v>251</c:v>
                </c:pt>
                <c:pt idx="18">
                  <c:v>237</c:v>
                </c:pt>
                <c:pt idx="19">
                  <c:v>223</c:v>
                </c:pt>
                <c:pt idx="20">
                  <c:v>188</c:v>
                </c:pt>
                <c:pt idx="21">
                  <c:v>186</c:v>
                </c:pt>
                <c:pt idx="22">
                  <c:v>183</c:v>
                </c:pt>
                <c:pt idx="23">
                  <c:v>181</c:v>
                </c:pt>
                <c:pt idx="24">
                  <c:v>174</c:v>
                </c:pt>
                <c:pt idx="25">
                  <c:v>152</c:v>
                </c:pt>
                <c:pt idx="26">
                  <c:v>153</c:v>
                </c:pt>
                <c:pt idx="27">
                  <c:v>145</c:v>
                </c:pt>
                <c:pt idx="28">
                  <c:v>137</c:v>
                </c:pt>
                <c:pt idx="29">
                  <c:v>170</c:v>
                </c:pt>
                <c:pt idx="30">
                  <c:v>160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'980011'!$F$2069:$F$2100</c:f>
              <c:numCache>
                <c:formatCode>0</c:formatCode>
                <c:ptCount val="32"/>
                <c:pt idx="3">
                  <c:v>137.13484337669658</c:v>
                </c:pt>
                <c:pt idx="4">
                  <c:v>138.39163392855642</c:v>
                </c:pt>
                <c:pt idx="5">
                  <c:v>140.21502263391523</c:v>
                </c:pt>
                <c:pt idx="6">
                  <c:v>143.42394652503506</c:v>
                </c:pt>
                <c:pt idx="7">
                  <c:v>149.01460644844744</c:v>
                </c:pt>
                <c:pt idx="8">
                  <c:v>158.14175087245022</c:v>
                </c:pt>
                <c:pt idx="9">
                  <c:v>171.80711635698577</c:v>
                </c:pt>
                <c:pt idx="10">
                  <c:v>189.64597177245969</c:v>
                </c:pt>
                <c:pt idx="11">
                  <c:v>212.57079764277086</c:v>
                </c:pt>
                <c:pt idx="12">
                  <c:v>237.30288707837653</c:v>
                </c:pt>
                <c:pt idx="13">
                  <c:v>259.17044849294905</c:v>
                </c:pt>
                <c:pt idx="14">
                  <c:v>276.5511812249494</c:v>
                </c:pt>
                <c:pt idx="15">
                  <c:v>284.21526867933869</c:v>
                </c:pt>
                <c:pt idx="16">
                  <c:v>280.29293085154154</c:v>
                </c:pt>
                <c:pt idx="17">
                  <c:v>266.07189051002888</c:v>
                </c:pt>
                <c:pt idx="18">
                  <c:v>246.76791828870816</c:v>
                </c:pt>
                <c:pt idx="19">
                  <c:v>223.65970934944644</c:v>
                </c:pt>
                <c:pt idx="20">
                  <c:v>201.38885386181332</c:v>
                </c:pt>
                <c:pt idx="21">
                  <c:v>183.24481424916146</c:v>
                </c:pt>
                <c:pt idx="22">
                  <c:v>169.60647219179879</c:v>
                </c:pt>
                <c:pt idx="23">
                  <c:v>161.20126752421424</c:v>
                </c:pt>
                <c:pt idx="24">
                  <c:v>156.79252597711289</c:v>
                </c:pt>
                <c:pt idx="25">
                  <c:v>154.61589678107202</c:v>
                </c:pt>
                <c:pt idx="26">
                  <c:v>153.74148950969962</c:v>
                </c:pt>
                <c:pt idx="27">
                  <c:v>153.73427082874562</c:v>
                </c:pt>
                <c:pt idx="28">
                  <c:v>154.10393868544946</c:v>
                </c:pt>
                <c:pt idx="29">
                  <c:v>154.70887712894805</c:v>
                </c:pt>
                <c:pt idx="30">
                  <c:v>155.35203124222309</c:v>
                </c:pt>
                <c:pt idx="31">
                  <c:v>155.99699344263757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150592"/>
        <c:axId val="199168768"/>
      </c:scatterChart>
      <c:valAx>
        <c:axId val="199150592"/>
        <c:scaling>
          <c:orientation val="minMax"/>
        </c:scaling>
        <c:axPos val="b"/>
        <c:numFmt formatCode="General" sourceLinked="1"/>
        <c:tickLblPos val="nextTo"/>
        <c:crossAx val="199168768"/>
        <c:crosses val="autoZero"/>
        <c:crossBetween val="midCat"/>
      </c:valAx>
      <c:valAx>
        <c:axId val="199168768"/>
        <c:scaling>
          <c:orientation val="minMax"/>
        </c:scaling>
        <c:axPos val="l"/>
        <c:majorGridlines/>
        <c:numFmt formatCode="General" sourceLinked="1"/>
        <c:tickLblPos val="nextTo"/>
        <c:crossAx val="199150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'980011'!$E$2119:$E$2150</c:f>
              <c:numCache>
                <c:formatCode>General</c:formatCode>
                <c:ptCount val="32"/>
                <c:pt idx="0">
                  <c:v>97</c:v>
                </c:pt>
                <c:pt idx="1">
                  <c:v>108</c:v>
                </c:pt>
                <c:pt idx="2">
                  <c:v>106</c:v>
                </c:pt>
                <c:pt idx="3">
                  <c:v>124</c:v>
                </c:pt>
                <c:pt idx="4">
                  <c:v>138</c:v>
                </c:pt>
                <c:pt idx="5">
                  <c:v>119</c:v>
                </c:pt>
                <c:pt idx="6">
                  <c:v>142</c:v>
                </c:pt>
                <c:pt idx="7">
                  <c:v>160</c:v>
                </c:pt>
                <c:pt idx="8">
                  <c:v>179</c:v>
                </c:pt>
                <c:pt idx="9">
                  <c:v>173</c:v>
                </c:pt>
                <c:pt idx="10">
                  <c:v>183</c:v>
                </c:pt>
                <c:pt idx="11">
                  <c:v>227</c:v>
                </c:pt>
                <c:pt idx="12">
                  <c:v>254</c:v>
                </c:pt>
                <c:pt idx="13">
                  <c:v>244</c:v>
                </c:pt>
                <c:pt idx="14">
                  <c:v>248</c:v>
                </c:pt>
                <c:pt idx="15">
                  <c:v>270</c:v>
                </c:pt>
                <c:pt idx="16">
                  <c:v>263</c:v>
                </c:pt>
                <c:pt idx="17">
                  <c:v>249</c:v>
                </c:pt>
                <c:pt idx="18">
                  <c:v>248</c:v>
                </c:pt>
                <c:pt idx="19">
                  <c:v>198</c:v>
                </c:pt>
                <c:pt idx="20">
                  <c:v>212</c:v>
                </c:pt>
                <c:pt idx="21">
                  <c:v>226</c:v>
                </c:pt>
                <c:pt idx="22">
                  <c:v>188</c:v>
                </c:pt>
                <c:pt idx="23">
                  <c:v>180</c:v>
                </c:pt>
                <c:pt idx="24">
                  <c:v>164</c:v>
                </c:pt>
                <c:pt idx="25">
                  <c:v>165</c:v>
                </c:pt>
                <c:pt idx="26">
                  <c:v>148</c:v>
                </c:pt>
                <c:pt idx="27">
                  <c:v>177</c:v>
                </c:pt>
                <c:pt idx="28">
                  <c:v>154</c:v>
                </c:pt>
                <c:pt idx="29">
                  <c:v>139</c:v>
                </c:pt>
                <c:pt idx="30">
                  <c:v>139</c:v>
                </c:pt>
                <c:pt idx="31">
                  <c:v>152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'980011'!$F$2119:$F$2150</c:f>
              <c:numCache>
                <c:formatCode>0</c:formatCode>
                <c:ptCount val="32"/>
                <c:pt idx="3">
                  <c:v>121.87641862038338</c:v>
                </c:pt>
                <c:pt idx="4">
                  <c:v>127.29565190163096</c:v>
                </c:pt>
                <c:pt idx="5">
                  <c:v>133.99109034619516</c:v>
                </c:pt>
                <c:pt idx="6">
                  <c:v>143.10950349218425</c:v>
                </c:pt>
                <c:pt idx="7">
                  <c:v>154.78899901304084</c:v>
                </c:pt>
                <c:pt idx="8">
                  <c:v>168.77372085201981</c:v>
                </c:pt>
                <c:pt idx="9">
                  <c:v>184.53122088657855</c:v>
                </c:pt>
                <c:pt idx="10">
                  <c:v>200.66627796071253</c:v>
                </c:pt>
                <c:pt idx="11">
                  <c:v>217.57055967761355</c:v>
                </c:pt>
                <c:pt idx="12">
                  <c:v>233.04008734548722</c:v>
                </c:pt>
                <c:pt idx="13">
                  <c:v>245.24220738677317</c:v>
                </c:pt>
                <c:pt idx="14">
                  <c:v>254.39668794618632</c:v>
                </c:pt>
                <c:pt idx="15">
                  <c:v>258.71807293883541</c:v>
                </c:pt>
                <c:pt idx="16">
                  <c:v>257.73714134585055</c:v>
                </c:pt>
                <c:pt idx="17">
                  <c:v>251.79688341325391</c:v>
                </c:pt>
                <c:pt idx="18">
                  <c:v>242.65535931205389</c:v>
                </c:pt>
                <c:pt idx="19">
                  <c:v>230.15446463290533</c:v>
                </c:pt>
                <c:pt idx="20">
                  <c:v>215.88036958455496</c:v>
                </c:pt>
                <c:pt idx="21">
                  <c:v>201.54686375744487</c:v>
                </c:pt>
                <c:pt idx="22">
                  <c:v>187.62032709181639</c:v>
                </c:pt>
                <c:pt idx="23">
                  <c:v>175.90952981092764</c:v>
                </c:pt>
                <c:pt idx="24">
                  <c:v>167.12509279191391</c:v>
                </c:pt>
                <c:pt idx="25">
                  <c:v>160.46235013128432</c:v>
                </c:pt>
                <c:pt idx="26">
                  <c:v>155.28172814802656</c:v>
                </c:pt>
                <c:pt idx="27">
                  <c:v>151.80710249830773</c:v>
                </c:pt>
                <c:pt idx="28">
                  <c:v>150.09427162387806</c:v>
                </c:pt>
                <c:pt idx="29">
                  <c:v>149.26780720538815</c:v>
                </c:pt>
                <c:pt idx="30">
                  <c:v>149.25529419411669</c:v>
                </c:pt>
                <c:pt idx="31">
                  <c:v>149.7120347433686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223168"/>
        <c:axId val="199224704"/>
      </c:scatterChart>
      <c:valAx>
        <c:axId val="199223168"/>
        <c:scaling>
          <c:orientation val="minMax"/>
        </c:scaling>
        <c:axPos val="b"/>
        <c:numFmt formatCode="General" sourceLinked="1"/>
        <c:tickLblPos val="nextTo"/>
        <c:crossAx val="199224704"/>
        <c:crosses val="autoZero"/>
        <c:crossBetween val="midCat"/>
      </c:valAx>
      <c:valAx>
        <c:axId val="199224704"/>
        <c:scaling>
          <c:orientation val="minMax"/>
        </c:scaling>
        <c:axPos val="l"/>
        <c:majorGridlines/>
        <c:numFmt formatCode="General" sourceLinked="1"/>
        <c:tickLblPos val="nextTo"/>
        <c:crossAx val="199223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'980011'!$E$2169:$E$2200</c:f>
              <c:numCache>
                <c:formatCode>General</c:formatCode>
                <c:ptCount val="32"/>
                <c:pt idx="0">
                  <c:v>96</c:v>
                </c:pt>
                <c:pt idx="1">
                  <c:v>140</c:v>
                </c:pt>
                <c:pt idx="2">
                  <c:v>113</c:v>
                </c:pt>
                <c:pt idx="3">
                  <c:v>142</c:v>
                </c:pt>
                <c:pt idx="4">
                  <c:v>118</c:v>
                </c:pt>
                <c:pt idx="5">
                  <c:v>141</c:v>
                </c:pt>
                <c:pt idx="6">
                  <c:v>167</c:v>
                </c:pt>
                <c:pt idx="7">
                  <c:v>136</c:v>
                </c:pt>
                <c:pt idx="8">
                  <c:v>151</c:v>
                </c:pt>
                <c:pt idx="9">
                  <c:v>192</c:v>
                </c:pt>
                <c:pt idx="10">
                  <c:v>214</c:v>
                </c:pt>
                <c:pt idx="11">
                  <c:v>190</c:v>
                </c:pt>
                <c:pt idx="12">
                  <c:v>225</c:v>
                </c:pt>
                <c:pt idx="13">
                  <c:v>213</c:v>
                </c:pt>
                <c:pt idx="14">
                  <c:v>243</c:v>
                </c:pt>
                <c:pt idx="15">
                  <c:v>270</c:v>
                </c:pt>
                <c:pt idx="16">
                  <c:v>270</c:v>
                </c:pt>
                <c:pt idx="17">
                  <c:v>264</c:v>
                </c:pt>
                <c:pt idx="18">
                  <c:v>263</c:v>
                </c:pt>
                <c:pt idx="19">
                  <c:v>207</c:v>
                </c:pt>
                <c:pt idx="20">
                  <c:v>205</c:v>
                </c:pt>
                <c:pt idx="21">
                  <c:v>166</c:v>
                </c:pt>
                <c:pt idx="22">
                  <c:v>168</c:v>
                </c:pt>
                <c:pt idx="23">
                  <c:v>167</c:v>
                </c:pt>
                <c:pt idx="24">
                  <c:v>165</c:v>
                </c:pt>
                <c:pt idx="25">
                  <c:v>153</c:v>
                </c:pt>
                <c:pt idx="26">
                  <c:v>154</c:v>
                </c:pt>
                <c:pt idx="27">
                  <c:v>168</c:v>
                </c:pt>
                <c:pt idx="28">
                  <c:v>161</c:v>
                </c:pt>
                <c:pt idx="29">
                  <c:v>137</c:v>
                </c:pt>
                <c:pt idx="30">
                  <c:v>136</c:v>
                </c:pt>
                <c:pt idx="31">
                  <c:v>170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'980011'!$F$2169:$F$2200</c:f>
              <c:numCache>
                <c:formatCode>0</c:formatCode>
                <c:ptCount val="32"/>
                <c:pt idx="3">
                  <c:v>135.89956161635811</c:v>
                </c:pt>
                <c:pt idx="4">
                  <c:v>137.37344054821875</c:v>
                </c:pt>
                <c:pt idx="5">
                  <c:v>139.49443453033791</c:v>
                </c:pt>
                <c:pt idx="6">
                  <c:v>143.04746721055471</c:v>
                </c:pt>
                <c:pt idx="7">
                  <c:v>148.80672895610846</c:v>
                </c:pt>
                <c:pt idx="8">
                  <c:v>157.52214721816901</c:v>
                </c:pt>
                <c:pt idx="9">
                  <c:v>169.70835708217689</c:v>
                </c:pt>
                <c:pt idx="10">
                  <c:v>184.76158005273311</c:v>
                </c:pt>
                <c:pt idx="11">
                  <c:v>203.3198765680936</c:v>
                </c:pt>
                <c:pt idx="12">
                  <c:v>222.83743524385102</c:v>
                </c:pt>
                <c:pt idx="13">
                  <c:v>240.02674539163291</c:v>
                </c:pt>
                <c:pt idx="14">
                  <c:v>254.12552883471625</c:v>
                </c:pt>
                <c:pt idx="15">
                  <c:v>261.43732732628189</c:v>
                </c:pt>
                <c:pt idx="16">
                  <c:v>260.45673539878499</c:v>
                </c:pt>
                <c:pt idx="17">
                  <c:v>251.63173600629531</c:v>
                </c:pt>
                <c:pt idx="18">
                  <c:v>238.17206493964738</c:v>
                </c:pt>
                <c:pt idx="19">
                  <c:v>220.72343084457611</c:v>
                </c:pt>
                <c:pt idx="20">
                  <c:v>202.49447065300987</c:v>
                </c:pt>
                <c:pt idx="21">
                  <c:v>186.27500005308445</c:v>
                </c:pt>
                <c:pt idx="22">
                  <c:v>172.78304950641848</c:v>
                </c:pt>
                <c:pt idx="23">
                  <c:v>163.41387746782712</c:v>
                </c:pt>
                <c:pt idx="24">
                  <c:v>157.76847093270038</c:v>
                </c:pt>
                <c:pt idx="25">
                  <c:v>154.44062558995739</c:v>
                </c:pt>
                <c:pt idx="26">
                  <c:v>152.59033080894508</c:v>
                </c:pt>
                <c:pt idx="27">
                  <c:v>151.90161329016513</c:v>
                </c:pt>
                <c:pt idx="28">
                  <c:v>151.90991181682793</c:v>
                </c:pt>
                <c:pt idx="29">
                  <c:v>152.27999584682323</c:v>
                </c:pt>
                <c:pt idx="30">
                  <c:v>152.79990679242957</c:v>
                </c:pt>
                <c:pt idx="31">
                  <c:v>153.37154880189982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238400"/>
        <c:axId val="199239936"/>
      </c:scatterChart>
      <c:valAx>
        <c:axId val="199238400"/>
        <c:scaling>
          <c:orientation val="minMax"/>
        </c:scaling>
        <c:axPos val="b"/>
        <c:numFmt formatCode="General" sourceLinked="1"/>
        <c:tickLblPos val="nextTo"/>
        <c:crossAx val="199239936"/>
        <c:crosses val="autoZero"/>
        <c:crossBetween val="midCat"/>
      </c:valAx>
      <c:valAx>
        <c:axId val="199239936"/>
        <c:scaling>
          <c:orientation val="minMax"/>
        </c:scaling>
        <c:axPos val="l"/>
        <c:majorGridlines/>
        <c:numFmt formatCode="General" sourceLinked="1"/>
        <c:tickLblPos val="nextTo"/>
        <c:crossAx val="199238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'980011'!$E$2219:$E$2250</c:f>
              <c:numCache>
                <c:formatCode>General</c:formatCode>
                <c:ptCount val="32"/>
                <c:pt idx="0">
                  <c:v>58</c:v>
                </c:pt>
                <c:pt idx="1">
                  <c:v>70</c:v>
                </c:pt>
                <c:pt idx="2">
                  <c:v>94</c:v>
                </c:pt>
                <c:pt idx="3">
                  <c:v>119</c:v>
                </c:pt>
                <c:pt idx="4">
                  <c:v>95</c:v>
                </c:pt>
                <c:pt idx="5">
                  <c:v>107</c:v>
                </c:pt>
                <c:pt idx="6">
                  <c:v>128</c:v>
                </c:pt>
                <c:pt idx="7">
                  <c:v>122</c:v>
                </c:pt>
                <c:pt idx="8">
                  <c:v>153</c:v>
                </c:pt>
                <c:pt idx="9">
                  <c:v>156</c:v>
                </c:pt>
                <c:pt idx="10">
                  <c:v>192</c:v>
                </c:pt>
                <c:pt idx="11">
                  <c:v>219</c:v>
                </c:pt>
                <c:pt idx="12">
                  <c:v>237</c:v>
                </c:pt>
                <c:pt idx="13">
                  <c:v>214</c:v>
                </c:pt>
                <c:pt idx="14">
                  <c:v>227</c:v>
                </c:pt>
                <c:pt idx="15">
                  <c:v>200</c:v>
                </c:pt>
                <c:pt idx="16">
                  <c:v>178</c:v>
                </c:pt>
                <c:pt idx="17">
                  <c:v>157</c:v>
                </c:pt>
                <c:pt idx="18">
                  <c:v>110</c:v>
                </c:pt>
                <c:pt idx="19">
                  <c:v>119</c:v>
                </c:pt>
                <c:pt idx="20">
                  <c:v>118</c:v>
                </c:pt>
                <c:pt idx="21">
                  <c:v>121</c:v>
                </c:pt>
                <c:pt idx="22">
                  <c:v>112</c:v>
                </c:pt>
                <c:pt idx="23">
                  <c:v>114</c:v>
                </c:pt>
                <c:pt idx="24">
                  <c:v>125</c:v>
                </c:pt>
                <c:pt idx="25">
                  <c:v>110</c:v>
                </c:pt>
                <c:pt idx="26">
                  <c:v>111</c:v>
                </c:pt>
                <c:pt idx="27">
                  <c:v>120</c:v>
                </c:pt>
                <c:pt idx="28">
                  <c:v>108</c:v>
                </c:pt>
                <c:pt idx="29">
                  <c:v>117</c:v>
                </c:pt>
                <c:pt idx="30">
                  <c:v>88</c:v>
                </c:pt>
                <c:pt idx="31">
                  <c:v>141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'980011'!$F$2219:$F$2250</c:f>
              <c:numCache>
                <c:formatCode>0</c:formatCode>
                <c:ptCount val="32"/>
                <c:pt idx="3">
                  <c:v>107.79368749624777</c:v>
                </c:pt>
                <c:pt idx="4">
                  <c:v>108.9091555671975</c:v>
                </c:pt>
                <c:pt idx="5">
                  <c:v>111.18143106401656</c:v>
                </c:pt>
                <c:pt idx="6">
                  <c:v>116.1846547274408</c:v>
                </c:pt>
                <c:pt idx="7">
                  <c:v>125.98430747887441</c:v>
                </c:pt>
                <c:pt idx="8">
                  <c:v>142.31643677051932</c:v>
                </c:pt>
                <c:pt idx="9">
                  <c:v>165.18605276512241</c:v>
                </c:pt>
                <c:pt idx="10">
                  <c:v>190.73438488134553</c:v>
                </c:pt>
                <c:pt idx="11">
                  <c:v>215.50436819070154</c:v>
                </c:pt>
                <c:pt idx="12">
                  <c:v>230.97121078834803</c:v>
                </c:pt>
                <c:pt idx="13">
                  <c:v>232.53236746543485</c:v>
                </c:pt>
                <c:pt idx="14">
                  <c:v>219.7164833520504</c:v>
                </c:pt>
                <c:pt idx="15">
                  <c:v>196.28161218622608</c:v>
                </c:pt>
                <c:pt idx="16">
                  <c:v>169.71128913797691</c:v>
                </c:pt>
                <c:pt idx="17">
                  <c:v>146.68016328334502</c:v>
                </c:pt>
                <c:pt idx="18">
                  <c:v>131.19512584806415</c:v>
                </c:pt>
                <c:pt idx="19">
                  <c:v>120.90068352139222</c:v>
                </c:pt>
                <c:pt idx="20">
                  <c:v>115.45031499385091</c:v>
                </c:pt>
                <c:pt idx="21">
                  <c:v>113.11048057693951</c:v>
                </c:pt>
                <c:pt idx="22">
                  <c:v>112.30620747664521</c:v>
                </c:pt>
                <c:pt idx="23">
                  <c:v>112.20488188455008</c:v>
                </c:pt>
                <c:pt idx="24">
                  <c:v>112.33007794399644</c:v>
                </c:pt>
                <c:pt idx="25">
                  <c:v>112.52037152297426</c:v>
                </c:pt>
                <c:pt idx="26">
                  <c:v>112.74942105342092</c:v>
                </c:pt>
                <c:pt idx="27">
                  <c:v>112.99686851374227</c:v>
                </c:pt>
                <c:pt idx="28">
                  <c:v>113.21452278640005</c:v>
                </c:pt>
                <c:pt idx="29">
                  <c:v>113.46143197181254</c:v>
                </c:pt>
                <c:pt idx="30">
                  <c:v>113.6938560941007</c:v>
                </c:pt>
                <c:pt idx="31">
                  <c:v>113.91798431027958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298432"/>
        <c:axId val="199300224"/>
      </c:scatterChart>
      <c:valAx>
        <c:axId val="199298432"/>
        <c:scaling>
          <c:orientation val="minMax"/>
        </c:scaling>
        <c:axPos val="b"/>
        <c:numFmt formatCode="General" sourceLinked="1"/>
        <c:tickLblPos val="nextTo"/>
        <c:crossAx val="199300224"/>
        <c:crosses val="autoZero"/>
        <c:crossBetween val="midCat"/>
      </c:valAx>
      <c:valAx>
        <c:axId val="199300224"/>
        <c:scaling>
          <c:orientation val="minMax"/>
        </c:scaling>
        <c:axPos val="l"/>
        <c:majorGridlines/>
        <c:numFmt formatCode="General" sourceLinked="1"/>
        <c:tickLblPos val="nextTo"/>
        <c:crossAx val="199298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'980011'!$E$2269:$E$2300</c:f>
              <c:numCache>
                <c:formatCode>General</c:formatCode>
                <c:ptCount val="32"/>
                <c:pt idx="0">
                  <c:v>86</c:v>
                </c:pt>
                <c:pt idx="1">
                  <c:v>83</c:v>
                </c:pt>
                <c:pt idx="2">
                  <c:v>83</c:v>
                </c:pt>
                <c:pt idx="3">
                  <c:v>96</c:v>
                </c:pt>
                <c:pt idx="4">
                  <c:v>124</c:v>
                </c:pt>
                <c:pt idx="5">
                  <c:v>101</c:v>
                </c:pt>
                <c:pt idx="6">
                  <c:v>116</c:v>
                </c:pt>
                <c:pt idx="7">
                  <c:v>112</c:v>
                </c:pt>
                <c:pt idx="8">
                  <c:v>130</c:v>
                </c:pt>
                <c:pt idx="9">
                  <c:v>167</c:v>
                </c:pt>
                <c:pt idx="10">
                  <c:v>173</c:v>
                </c:pt>
                <c:pt idx="11">
                  <c:v>204</c:v>
                </c:pt>
                <c:pt idx="12">
                  <c:v>227</c:v>
                </c:pt>
                <c:pt idx="13">
                  <c:v>218</c:v>
                </c:pt>
                <c:pt idx="14">
                  <c:v>245</c:v>
                </c:pt>
                <c:pt idx="15">
                  <c:v>215</c:v>
                </c:pt>
                <c:pt idx="16">
                  <c:v>181</c:v>
                </c:pt>
                <c:pt idx="17">
                  <c:v>196</c:v>
                </c:pt>
                <c:pt idx="18">
                  <c:v>178</c:v>
                </c:pt>
                <c:pt idx="19">
                  <c:v>147</c:v>
                </c:pt>
                <c:pt idx="20">
                  <c:v>127</c:v>
                </c:pt>
                <c:pt idx="21">
                  <c:v>124</c:v>
                </c:pt>
                <c:pt idx="22">
                  <c:v>105</c:v>
                </c:pt>
                <c:pt idx="23">
                  <c:v>110</c:v>
                </c:pt>
                <c:pt idx="24">
                  <c:v>123</c:v>
                </c:pt>
                <c:pt idx="25">
                  <c:v>106</c:v>
                </c:pt>
                <c:pt idx="26">
                  <c:v>116</c:v>
                </c:pt>
                <c:pt idx="27">
                  <c:v>115</c:v>
                </c:pt>
                <c:pt idx="28">
                  <c:v>118</c:v>
                </c:pt>
                <c:pt idx="29">
                  <c:v>110</c:v>
                </c:pt>
                <c:pt idx="30">
                  <c:v>107</c:v>
                </c:pt>
                <c:pt idx="31">
                  <c:v>110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'980011'!$F$2269:$F$2300</c:f>
              <c:numCache>
                <c:formatCode>0</c:formatCode>
                <c:ptCount val="32"/>
                <c:pt idx="3">
                  <c:v>102.14950955296884</c:v>
                </c:pt>
                <c:pt idx="4">
                  <c:v>104.07391827223448</c:v>
                </c:pt>
                <c:pt idx="5">
                  <c:v>107.25206741426388</c:v>
                </c:pt>
                <c:pt idx="6">
                  <c:v>113.00257878830267</c:v>
                </c:pt>
                <c:pt idx="7">
                  <c:v>122.56741133891764</c:v>
                </c:pt>
                <c:pt idx="8">
                  <c:v>136.7738669799881</c:v>
                </c:pt>
                <c:pt idx="9">
                  <c:v>155.52326157907697</c:v>
                </c:pt>
                <c:pt idx="10">
                  <c:v>176.58068031130009</c:v>
                </c:pt>
                <c:pt idx="11">
                  <c:v>199.03025251091864</c:v>
                </c:pt>
                <c:pt idx="12">
                  <c:v>217.77234903632973</c:v>
                </c:pt>
                <c:pt idx="13">
                  <c:v>228.68783264533806</c:v>
                </c:pt>
                <c:pt idx="14">
                  <c:v>230.44026635063102</c:v>
                </c:pt>
                <c:pt idx="15">
                  <c:v>221.61195099691784</c:v>
                </c:pt>
                <c:pt idx="16">
                  <c:v>204.43754074481461</c:v>
                </c:pt>
                <c:pt idx="17">
                  <c:v>183.1285223126275</c:v>
                </c:pt>
                <c:pt idx="18">
                  <c:v>163.31962362972126</c:v>
                </c:pt>
                <c:pt idx="19">
                  <c:v>144.92733983788239</c:v>
                </c:pt>
                <c:pt idx="20">
                  <c:v>130.67237655978542</c:v>
                </c:pt>
                <c:pt idx="21">
                  <c:v>121.1584144550928</c:v>
                </c:pt>
                <c:pt idx="22">
                  <c:v>115.2932812260029</c:v>
                </c:pt>
                <c:pt idx="23">
                  <c:v>112.38287086774832</c:v>
                </c:pt>
                <c:pt idx="24">
                  <c:v>111.21482328409797</c:v>
                </c:pt>
                <c:pt idx="25">
                  <c:v>110.863435914278</c:v>
                </c:pt>
                <c:pt idx="26">
                  <c:v>110.93788682248069</c:v>
                </c:pt>
                <c:pt idx="27">
                  <c:v>111.24827579179737</c:v>
                </c:pt>
                <c:pt idx="28">
                  <c:v>111.59906854929318</c:v>
                </c:pt>
                <c:pt idx="29">
                  <c:v>112.02911791660827</c:v>
                </c:pt>
                <c:pt idx="30">
                  <c:v>112.44464677468969</c:v>
                </c:pt>
                <c:pt idx="31">
                  <c:v>112.84833810624814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325952"/>
        <c:axId val="199340032"/>
      </c:scatterChart>
      <c:valAx>
        <c:axId val="199325952"/>
        <c:scaling>
          <c:orientation val="minMax"/>
        </c:scaling>
        <c:axPos val="b"/>
        <c:numFmt formatCode="General" sourceLinked="1"/>
        <c:tickLblPos val="nextTo"/>
        <c:crossAx val="199340032"/>
        <c:crosses val="autoZero"/>
        <c:crossBetween val="midCat"/>
      </c:valAx>
      <c:valAx>
        <c:axId val="199340032"/>
        <c:scaling>
          <c:orientation val="minMax"/>
        </c:scaling>
        <c:axPos val="l"/>
        <c:majorGridlines/>
        <c:numFmt formatCode="General" sourceLinked="1"/>
        <c:tickLblPos val="nextTo"/>
        <c:crossAx val="199325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'980011'!$E$2319:$E$2350</c:f>
              <c:numCache>
                <c:formatCode>General</c:formatCode>
                <c:ptCount val="32"/>
                <c:pt idx="0">
                  <c:v>89</c:v>
                </c:pt>
                <c:pt idx="1">
                  <c:v>111</c:v>
                </c:pt>
                <c:pt idx="2">
                  <c:v>101</c:v>
                </c:pt>
                <c:pt idx="3">
                  <c:v>136</c:v>
                </c:pt>
                <c:pt idx="4">
                  <c:v>139</c:v>
                </c:pt>
                <c:pt idx="5">
                  <c:v>153</c:v>
                </c:pt>
                <c:pt idx="6">
                  <c:v>155</c:v>
                </c:pt>
                <c:pt idx="7">
                  <c:v>146</c:v>
                </c:pt>
                <c:pt idx="8">
                  <c:v>138</c:v>
                </c:pt>
                <c:pt idx="9">
                  <c:v>186</c:v>
                </c:pt>
                <c:pt idx="10">
                  <c:v>206</c:v>
                </c:pt>
                <c:pt idx="11">
                  <c:v>217</c:v>
                </c:pt>
                <c:pt idx="12">
                  <c:v>234</c:v>
                </c:pt>
                <c:pt idx="13">
                  <c:v>258</c:v>
                </c:pt>
                <c:pt idx="14">
                  <c:v>251</c:v>
                </c:pt>
                <c:pt idx="15">
                  <c:v>273</c:v>
                </c:pt>
                <c:pt idx="16">
                  <c:v>296</c:v>
                </c:pt>
                <c:pt idx="17">
                  <c:v>281</c:v>
                </c:pt>
                <c:pt idx="18">
                  <c:v>243</c:v>
                </c:pt>
                <c:pt idx="19">
                  <c:v>208</c:v>
                </c:pt>
                <c:pt idx="20">
                  <c:v>214</c:v>
                </c:pt>
                <c:pt idx="21">
                  <c:v>206</c:v>
                </c:pt>
                <c:pt idx="22">
                  <c:v>183</c:v>
                </c:pt>
                <c:pt idx="23">
                  <c:v>182</c:v>
                </c:pt>
                <c:pt idx="24">
                  <c:v>187</c:v>
                </c:pt>
                <c:pt idx="25">
                  <c:v>171</c:v>
                </c:pt>
                <c:pt idx="26">
                  <c:v>160</c:v>
                </c:pt>
                <c:pt idx="27">
                  <c:v>166</c:v>
                </c:pt>
                <c:pt idx="28">
                  <c:v>152</c:v>
                </c:pt>
                <c:pt idx="29">
                  <c:v>134</c:v>
                </c:pt>
                <c:pt idx="30">
                  <c:v>149</c:v>
                </c:pt>
                <c:pt idx="31">
                  <c:v>124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'980011'!$F$2319:$F$2350</c:f>
              <c:numCache>
                <c:formatCode>0</c:formatCode>
                <c:ptCount val="32"/>
                <c:pt idx="3">
                  <c:v>136.45026957147428</c:v>
                </c:pt>
                <c:pt idx="4">
                  <c:v>138.86565675405512</c:v>
                </c:pt>
                <c:pt idx="5">
                  <c:v>142.31464271348949</c:v>
                </c:pt>
                <c:pt idx="6">
                  <c:v>147.73269071600214</c:v>
                </c:pt>
                <c:pt idx="7">
                  <c:v>155.71904554837349</c:v>
                </c:pt>
                <c:pt idx="8">
                  <c:v>166.62412173426614</c:v>
                </c:pt>
                <c:pt idx="9">
                  <c:v>180.47392408004768</c:v>
                </c:pt>
                <c:pt idx="10">
                  <c:v>196.24925972124768</c:v>
                </c:pt>
                <c:pt idx="11">
                  <c:v>214.47679578073152</c:v>
                </c:pt>
                <c:pt idx="12">
                  <c:v>232.78958492425491</c:v>
                </c:pt>
                <c:pt idx="13">
                  <c:v>248.59805166828255</c:v>
                </c:pt>
                <c:pt idx="14">
                  <c:v>261.78650941752272</c:v>
                </c:pt>
                <c:pt idx="15">
                  <c:v>269.49226529055483</c:v>
                </c:pt>
                <c:pt idx="16">
                  <c:v>270.47374673135738</c:v>
                </c:pt>
                <c:pt idx="17">
                  <c:v>264.72309792214833</c:v>
                </c:pt>
                <c:pt idx="18">
                  <c:v>254.2822457262981</c:v>
                </c:pt>
                <c:pt idx="19">
                  <c:v>239.25057327887561</c:v>
                </c:pt>
                <c:pt idx="20">
                  <c:v>221.81658475338833</c:v>
                </c:pt>
                <c:pt idx="21">
                  <c:v>204.41152308323851</c:v>
                </c:pt>
                <c:pt idx="22">
                  <c:v>187.85940381210199</c:v>
                </c:pt>
                <c:pt idx="23">
                  <c:v>174.40198106358156</c:v>
                </c:pt>
                <c:pt idx="24">
                  <c:v>164.7080628104423</c:v>
                </c:pt>
                <c:pt idx="25">
                  <c:v>157.66520537429938</c:v>
                </c:pt>
                <c:pt idx="26">
                  <c:v>152.42434327181826</c:v>
                </c:pt>
                <c:pt idx="27">
                  <c:v>149.03309453258601</c:v>
                </c:pt>
                <c:pt idx="28">
                  <c:v>147.35828703035571</c:v>
                </c:pt>
                <c:pt idx="29">
                  <c:v>146.43172063272473</c:v>
                </c:pt>
                <c:pt idx="30">
                  <c:v>146.15199826946304</c:v>
                </c:pt>
                <c:pt idx="31">
                  <c:v>146.20011896872572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353088"/>
        <c:axId val="199354624"/>
      </c:scatterChart>
      <c:valAx>
        <c:axId val="199353088"/>
        <c:scaling>
          <c:orientation val="minMax"/>
        </c:scaling>
        <c:axPos val="b"/>
        <c:numFmt formatCode="General" sourceLinked="1"/>
        <c:tickLblPos val="nextTo"/>
        <c:crossAx val="199354624"/>
        <c:crosses val="autoZero"/>
        <c:crossBetween val="midCat"/>
      </c:valAx>
      <c:valAx>
        <c:axId val="199354624"/>
        <c:scaling>
          <c:orientation val="minMax"/>
        </c:scaling>
        <c:axPos val="l"/>
        <c:majorGridlines/>
        <c:numFmt formatCode="General" sourceLinked="1"/>
        <c:tickLblPos val="nextTo"/>
        <c:crossAx val="199353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'980011'!$E$2369:$E$2400</c:f>
              <c:numCache>
                <c:formatCode>General</c:formatCode>
                <c:ptCount val="32"/>
                <c:pt idx="0">
                  <c:v>99</c:v>
                </c:pt>
                <c:pt idx="1">
                  <c:v>110</c:v>
                </c:pt>
                <c:pt idx="2">
                  <c:v>139</c:v>
                </c:pt>
                <c:pt idx="3">
                  <c:v>136</c:v>
                </c:pt>
                <c:pt idx="4">
                  <c:v>133</c:v>
                </c:pt>
                <c:pt idx="5">
                  <c:v>137</c:v>
                </c:pt>
                <c:pt idx="6">
                  <c:v>165</c:v>
                </c:pt>
                <c:pt idx="7">
                  <c:v>139</c:v>
                </c:pt>
                <c:pt idx="8">
                  <c:v>174</c:v>
                </c:pt>
                <c:pt idx="9">
                  <c:v>182</c:v>
                </c:pt>
                <c:pt idx="10">
                  <c:v>180</c:v>
                </c:pt>
                <c:pt idx="11">
                  <c:v>220</c:v>
                </c:pt>
                <c:pt idx="12">
                  <c:v>233</c:v>
                </c:pt>
                <c:pt idx="13">
                  <c:v>247</c:v>
                </c:pt>
                <c:pt idx="14">
                  <c:v>262</c:v>
                </c:pt>
                <c:pt idx="15">
                  <c:v>267</c:v>
                </c:pt>
                <c:pt idx="16">
                  <c:v>265</c:v>
                </c:pt>
                <c:pt idx="17">
                  <c:v>278</c:v>
                </c:pt>
                <c:pt idx="18">
                  <c:v>234</c:v>
                </c:pt>
                <c:pt idx="19">
                  <c:v>231</c:v>
                </c:pt>
                <c:pt idx="20">
                  <c:v>196</c:v>
                </c:pt>
                <c:pt idx="21">
                  <c:v>178</c:v>
                </c:pt>
                <c:pt idx="22">
                  <c:v>166</c:v>
                </c:pt>
                <c:pt idx="23">
                  <c:v>172</c:v>
                </c:pt>
                <c:pt idx="24">
                  <c:v>154</c:v>
                </c:pt>
                <c:pt idx="25">
                  <c:v>144</c:v>
                </c:pt>
                <c:pt idx="26">
                  <c:v>164</c:v>
                </c:pt>
                <c:pt idx="27">
                  <c:v>159</c:v>
                </c:pt>
                <c:pt idx="28">
                  <c:v>154</c:v>
                </c:pt>
                <c:pt idx="29">
                  <c:v>165</c:v>
                </c:pt>
                <c:pt idx="30">
                  <c:v>149</c:v>
                </c:pt>
                <c:pt idx="31">
                  <c:v>133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'980011'!$F$2369:$F$2400</c:f>
              <c:numCache>
                <c:formatCode>0</c:formatCode>
                <c:ptCount val="32"/>
                <c:pt idx="3">
                  <c:v>137.67763904847919</c:v>
                </c:pt>
                <c:pt idx="4">
                  <c:v>139.19624340091877</c:v>
                </c:pt>
                <c:pt idx="5">
                  <c:v>141.48729193862286</c:v>
                </c:pt>
                <c:pt idx="6">
                  <c:v>145.43309553865518</c:v>
                </c:pt>
                <c:pt idx="7">
                  <c:v>151.90990260138577</c:v>
                </c:pt>
                <c:pt idx="8">
                  <c:v>161.72745204013842</c:v>
                </c:pt>
                <c:pt idx="9">
                  <c:v>175.37995875204425</c:v>
                </c:pt>
                <c:pt idx="10">
                  <c:v>192.07187469971919</c:v>
                </c:pt>
                <c:pt idx="11">
                  <c:v>212.34530886531206</c:v>
                </c:pt>
                <c:pt idx="12">
                  <c:v>233.22263416370183</c:v>
                </c:pt>
                <c:pt idx="13">
                  <c:v>251.0657462985053</c:v>
                </c:pt>
                <c:pt idx="14">
                  <c:v>264.94135124858781</c:v>
                </c:pt>
                <c:pt idx="15">
                  <c:v>271.02529328439653</c:v>
                </c:pt>
                <c:pt idx="16">
                  <c:v>268.01760507944471</c:v>
                </c:pt>
                <c:pt idx="17">
                  <c:v>256.78892546000833</c:v>
                </c:pt>
                <c:pt idx="18">
                  <c:v>241.15312555641714</c:v>
                </c:pt>
                <c:pt idx="19">
                  <c:v>221.75754235996558</c:v>
                </c:pt>
                <c:pt idx="20">
                  <c:v>202.12910438233791</c:v>
                </c:pt>
                <c:pt idx="21">
                  <c:v>185.11203191969176</c:v>
                </c:pt>
                <c:pt idx="22">
                  <c:v>171.28034161997255</c:v>
                </c:pt>
                <c:pt idx="23">
                  <c:v>161.87582659227277</c:v>
                </c:pt>
                <c:pt idx="24">
                  <c:v>156.3089850873462</c:v>
                </c:pt>
                <c:pt idx="25">
                  <c:v>153.07088996104562</c:v>
                </c:pt>
                <c:pt idx="26">
                  <c:v>151.28035639062941</c:v>
                </c:pt>
                <c:pt idx="27">
                  <c:v>150.59522810021443</c:v>
                </c:pt>
                <c:pt idx="28">
                  <c:v>150.56273691093057</c:v>
                </c:pt>
                <c:pt idx="29">
                  <c:v>150.85194698449712</c:v>
                </c:pt>
                <c:pt idx="30">
                  <c:v>151.27535870114224</c:v>
                </c:pt>
                <c:pt idx="31">
                  <c:v>151.7439799674431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384448"/>
        <c:axId val="199386240"/>
      </c:scatterChart>
      <c:valAx>
        <c:axId val="199384448"/>
        <c:scaling>
          <c:orientation val="minMax"/>
        </c:scaling>
        <c:axPos val="b"/>
        <c:numFmt formatCode="General" sourceLinked="1"/>
        <c:tickLblPos val="nextTo"/>
        <c:crossAx val="199386240"/>
        <c:crosses val="autoZero"/>
        <c:crossBetween val="midCat"/>
      </c:valAx>
      <c:valAx>
        <c:axId val="199386240"/>
        <c:scaling>
          <c:orientation val="minMax"/>
        </c:scaling>
        <c:axPos val="l"/>
        <c:majorGridlines/>
        <c:numFmt formatCode="General" sourceLinked="1"/>
        <c:tickLblPos val="nextTo"/>
        <c:crossAx val="199384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'980011'!$E$2419:$E$2450</c:f>
              <c:numCache>
                <c:formatCode>General</c:formatCode>
                <c:ptCount val="32"/>
                <c:pt idx="0">
                  <c:v>106</c:v>
                </c:pt>
                <c:pt idx="1">
                  <c:v>131</c:v>
                </c:pt>
                <c:pt idx="2">
                  <c:v>122</c:v>
                </c:pt>
                <c:pt idx="3">
                  <c:v>144</c:v>
                </c:pt>
                <c:pt idx="4">
                  <c:v>140</c:v>
                </c:pt>
                <c:pt idx="5">
                  <c:v>174</c:v>
                </c:pt>
                <c:pt idx="6">
                  <c:v>153</c:v>
                </c:pt>
                <c:pt idx="7">
                  <c:v>205</c:v>
                </c:pt>
                <c:pt idx="8">
                  <c:v>192</c:v>
                </c:pt>
                <c:pt idx="9">
                  <c:v>186</c:v>
                </c:pt>
                <c:pt idx="10">
                  <c:v>262</c:v>
                </c:pt>
                <c:pt idx="11">
                  <c:v>245</c:v>
                </c:pt>
                <c:pt idx="12">
                  <c:v>254</c:v>
                </c:pt>
                <c:pt idx="13">
                  <c:v>282</c:v>
                </c:pt>
                <c:pt idx="14">
                  <c:v>341</c:v>
                </c:pt>
                <c:pt idx="15">
                  <c:v>261</c:v>
                </c:pt>
                <c:pt idx="16">
                  <c:v>271</c:v>
                </c:pt>
                <c:pt idx="17">
                  <c:v>247</c:v>
                </c:pt>
                <c:pt idx="18">
                  <c:v>223</c:v>
                </c:pt>
                <c:pt idx="19">
                  <c:v>209</c:v>
                </c:pt>
                <c:pt idx="20">
                  <c:v>186</c:v>
                </c:pt>
                <c:pt idx="21">
                  <c:v>198</c:v>
                </c:pt>
                <c:pt idx="22">
                  <c:v>156</c:v>
                </c:pt>
                <c:pt idx="23">
                  <c:v>167</c:v>
                </c:pt>
                <c:pt idx="24">
                  <c:v>160</c:v>
                </c:pt>
                <c:pt idx="25">
                  <c:v>172</c:v>
                </c:pt>
                <c:pt idx="26">
                  <c:v>148</c:v>
                </c:pt>
                <c:pt idx="27">
                  <c:v>153</c:v>
                </c:pt>
                <c:pt idx="28">
                  <c:v>163</c:v>
                </c:pt>
                <c:pt idx="29">
                  <c:v>160</c:v>
                </c:pt>
                <c:pt idx="30">
                  <c:v>142</c:v>
                </c:pt>
                <c:pt idx="31">
                  <c:v>162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'980011'!$F$2419:$F$2450</c:f>
              <c:numCache>
                <c:formatCode>0</c:formatCode>
                <c:ptCount val="32"/>
                <c:pt idx="3">
                  <c:v>147.63446244775793</c:v>
                </c:pt>
                <c:pt idx="4">
                  <c:v>150.96480445003374</c:v>
                </c:pt>
                <c:pt idx="5">
                  <c:v>155.9615015493475</c:v>
                </c:pt>
                <c:pt idx="6">
                  <c:v>164.0520210279887</c:v>
                </c:pt>
                <c:pt idx="7">
                  <c:v>176.08954106810779</c:v>
                </c:pt>
                <c:pt idx="8">
                  <c:v>192.28292435699041</c:v>
                </c:pt>
                <c:pt idx="9">
                  <c:v>212.00518052374423</c:v>
                </c:pt>
                <c:pt idx="10">
                  <c:v>232.91022251597681</c:v>
                </c:pt>
                <c:pt idx="11">
                  <c:v>254.45599964889061</c:v>
                </c:pt>
                <c:pt idx="12">
                  <c:v>272.42577547056459</c:v>
                </c:pt>
                <c:pt idx="13">
                  <c:v>283.60608143479891</c:v>
                </c:pt>
                <c:pt idx="14">
                  <c:v>287.21529494433582</c:v>
                </c:pt>
                <c:pt idx="15">
                  <c:v>281.60501140636887</c:v>
                </c:pt>
                <c:pt idx="16">
                  <c:v>267.90505998067084</c:v>
                </c:pt>
                <c:pt idx="17">
                  <c:v>248.94815574263126</c:v>
                </c:pt>
                <c:pt idx="18">
                  <c:v>229.51549706006</c:v>
                </c:pt>
                <c:pt idx="19">
                  <c:v>209.45464765172082</c:v>
                </c:pt>
                <c:pt idx="20">
                  <c:v>191.82834494156904</c:v>
                </c:pt>
                <c:pt idx="21">
                  <c:v>178.21917753929318</c:v>
                </c:pt>
                <c:pt idx="22">
                  <c:v>168.23474121049489</c:v>
                </c:pt>
                <c:pt idx="23">
                  <c:v>162.06822214703848</c:v>
                </c:pt>
                <c:pt idx="24">
                  <c:v>158.74142907598869</c:v>
                </c:pt>
                <c:pt idx="25">
                  <c:v>156.99695225983976</c:v>
                </c:pt>
                <c:pt idx="26">
                  <c:v>156.18335121536003</c:v>
                </c:pt>
                <c:pt idx="27">
                  <c:v>156.02225332889844</c:v>
                </c:pt>
                <c:pt idx="28">
                  <c:v>156.18794445696011</c:v>
                </c:pt>
                <c:pt idx="29">
                  <c:v>156.54148169881989</c:v>
                </c:pt>
                <c:pt idx="30">
                  <c:v>156.94712920408358</c:v>
                </c:pt>
                <c:pt idx="31">
                  <c:v>157.36599003448526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440640"/>
        <c:axId val="199446528"/>
      </c:scatterChart>
      <c:valAx>
        <c:axId val="199440640"/>
        <c:scaling>
          <c:orientation val="minMax"/>
        </c:scaling>
        <c:axPos val="b"/>
        <c:numFmt formatCode="General" sourceLinked="1"/>
        <c:tickLblPos val="nextTo"/>
        <c:crossAx val="199446528"/>
        <c:crosses val="autoZero"/>
        <c:crossBetween val="midCat"/>
      </c:valAx>
      <c:valAx>
        <c:axId val="199446528"/>
        <c:scaling>
          <c:orientation val="minMax"/>
        </c:scaling>
        <c:axPos val="l"/>
        <c:majorGridlines/>
        <c:numFmt formatCode="General" sourceLinked="1"/>
        <c:tickLblPos val="nextTo"/>
        <c:crossAx val="199440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'980011'!$E$219:$E$250</c:f>
              <c:numCache>
                <c:formatCode>General</c:formatCode>
                <c:ptCount val="32"/>
                <c:pt idx="0">
                  <c:v>83</c:v>
                </c:pt>
                <c:pt idx="1">
                  <c:v>86</c:v>
                </c:pt>
                <c:pt idx="2">
                  <c:v>75</c:v>
                </c:pt>
                <c:pt idx="3">
                  <c:v>84</c:v>
                </c:pt>
                <c:pt idx="4">
                  <c:v>119</c:v>
                </c:pt>
                <c:pt idx="5">
                  <c:v>108</c:v>
                </c:pt>
                <c:pt idx="6">
                  <c:v>117</c:v>
                </c:pt>
                <c:pt idx="7">
                  <c:v>124</c:v>
                </c:pt>
                <c:pt idx="8">
                  <c:v>124</c:v>
                </c:pt>
                <c:pt idx="9">
                  <c:v>158</c:v>
                </c:pt>
                <c:pt idx="10">
                  <c:v>178</c:v>
                </c:pt>
                <c:pt idx="11">
                  <c:v>220</c:v>
                </c:pt>
                <c:pt idx="12">
                  <c:v>240</c:v>
                </c:pt>
                <c:pt idx="13">
                  <c:v>248</c:v>
                </c:pt>
                <c:pt idx="14">
                  <c:v>272</c:v>
                </c:pt>
                <c:pt idx="15">
                  <c:v>239</c:v>
                </c:pt>
                <c:pt idx="16">
                  <c:v>218</c:v>
                </c:pt>
                <c:pt idx="17">
                  <c:v>224</c:v>
                </c:pt>
                <c:pt idx="18">
                  <c:v>175</c:v>
                </c:pt>
                <c:pt idx="19">
                  <c:v>152</c:v>
                </c:pt>
                <c:pt idx="20">
                  <c:v>142</c:v>
                </c:pt>
                <c:pt idx="21">
                  <c:v>139</c:v>
                </c:pt>
                <c:pt idx="22">
                  <c:v>138</c:v>
                </c:pt>
                <c:pt idx="23">
                  <c:v>113</c:v>
                </c:pt>
                <c:pt idx="24">
                  <c:v>108</c:v>
                </c:pt>
                <c:pt idx="25">
                  <c:v>119</c:v>
                </c:pt>
                <c:pt idx="26">
                  <c:v>109</c:v>
                </c:pt>
                <c:pt idx="27">
                  <c:v>116</c:v>
                </c:pt>
                <c:pt idx="28">
                  <c:v>118</c:v>
                </c:pt>
                <c:pt idx="29">
                  <c:v>82</c:v>
                </c:pt>
                <c:pt idx="30">
                  <c:v>98</c:v>
                </c:pt>
                <c:pt idx="31">
                  <c:v>123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'980011'!$F$219:$F$250</c:f>
              <c:numCache>
                <c:formatCode>0</c:formatCode>
                <c:ptCount val="32"/>
                <c:pt idx="3">
                  <c:v>99.436106687861638</c:v>
                </c:pt>
                <c:pt idx="4">
                  <c:v>101.66831453249732</c:v>
                </c:pt>
                <c:pt idx="5">
                  <c:v>105.32786633796694</c:v>
                </c:pt>
                <c:pt idx="6">
                  <c:v>111.86940667189835</c:v>
                </c:pt>
                <c:pt idx="7">
                  <c:v>122.63378768420924</c:v>
                </c:pt>
                <c:pt idx="8">
                  <c:v>138.54212351482462</c:v>
                </c:pt>
                <c:pt idx="9">
                  <c:v>159.60878517304266</c:v>
                </c:pt>
                <c:pt idx="10">
                  <c:v>183.59889197538405</c:v>
                </c:pt>
                <c:pt idx="11">
                  <c:v>209.92954998525443</c:v>
                </c:pt>
                <c:pt idx="12">
                  <c:v>233.20819375494187</c:v>
                </c:pt>
                <c:pt idx="13">
                  <c:v>248.64271018331516</c:v>
                </c:pt>
                <c:pt idx="14">
                  <c:v>254.6803564795585</c:v>
                </c:pt>
                <c:pt idx="15">
                  <c:v>248.66663604391024</c:v>
                </c:pt>
                <c:pt idx="16">
                  <c:v>231.99987508768425</c:v>
                </c:pt>
                <c:pt idx="17">
                  <c:v>208.668046074578</c:v>
                </c:pt>
                <c:pt idx="18">
                  <c:v>185.11489589090885</c:v>
                </c:pt>
                <c:pt idx="19">
                  <c:v>161.55887396302532</c:v>
                </c:pt>
                <c:pt idx="20">
                  <c:v>141.81880900658538</c:v>
                </c:pt>
                <c:pt idx="21">
                  <c:v>127.48698508910874</c:v>
                </c:pt>
                <c:pt idx="22">
                  <c:v>117.75091067873539</c:v>
                </c:pt>
                <c:pt idx="23">
                  <c:v>112.28207652724188</c:v>
                </c:pt>
                <c:pt idx="24">
                  <c:v>109.64828165375037</c:v>
                </c:pt>
                <c:pt idx="25">
                  <c:v>108.46073851035629</c:v>
                </c:pt>
                <c:pt idx="26">
                  <c:v>108.05796921031477</c:v>
                </c:pt>
                <c:pt idx="27">
                  <c:v>108.13635207560573</c:v>
                </c:pt>
                <c:pt idx="28">
                  <c:v>108.39727982544154</c:v>
                </c:pt>
                <c:pt idx="29">
                  <c:v>108.78205607108758</c:v>
                </c:pt>
                <c:pt idx="30">
                  <c:v>109.17756316303992</c:v>
                </c:pt>
                <c:pt idx="31">
                  <c:v>109.56955519142251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353088"/>
        <c:axId val="201367552"/>
      </c:scatterChart>
      <c:valAx>
        <c:axId val="201353088"/>
        <c:scaling>
          <c:orientation val="minMax"/>
        </c:scaling>
        <c:axPos val="b"/>
        <c:numFmt formatCode="General" sourceLinked="1"/>
        <c:tickLblPos val="nextTo"/>
        <c:crossAx val="201367552"/>
        <c:crosses val="autoZero"/>
        <c:crossBetween val="midCat"/>
      </c:valAx>
      <c:valAx>
        <c:axId val="201367552"/>
        <c:scaling>
          <c:orientation val="minMax"/>
        </c:scaling>
        <c:axPos val="l"/>
        <c:majorGridlines/>
        <c:numFmt formatCode="General" sourceLinked="1"/>
        <c:tickLblPos val="nextTo"/>
        <c:crossAx val="201353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'980011'!$E$2469:$E$2500</c:f>
              <c:numCache>
                <c:formatCode>General</c:formatCode>
                <c:ptCount val="32"/>
                <c:pt idx="0">
                  <c:v>88</c:v>
                </c:pt>
                <c:pt idx="1">
                  <c:v>80</c:v>
                </c:pt>
                <c:pt idx="2">
                  <c:v>103</c:v>
                </c:pt>
                <c:pt idx="3">
                  <c:v>101</c:v>
                </c:pt>
                <c:pt idx="4">
                  <c:v>96</c:v>
                </c:pt>
                <c:pt idx="5">
                  <c:v>107</c:v>
                </c:pt>
                <c:pt idx="6">
                  <c:v>107</c:v>
                </c:pt>
                <c:pt idx="7">
                  <c:v>148</c:v>
                </c:pt>
                <c:pt idx="8">
                  <c:v>163</c:v>
                </c:pt>
                <c:pt idx="9">
                  <c:v>159</c:v>
                </c:pt>
                <c:pt idx="10">
                  <c:v>195</c:v>
                </c:pt>
                <c:pt idx="11">
                  <c:v>193</c:v>
                </c:pt>
                <c:pt idx="12">
                  <c:v>227</c:v>
                </c:pt>
                <c:pt idx="13">
                  <c:v>273</c:v>
                </c:pt>
                <c:pt idx="14">
                  <c:v>250</c:v>
                </c:pt>
                <c:pt idx="15">
                  <c:v>218</c:v>
                </c:pt>
                <c:pt idx="16">
                  <c:v>221</c:v>
                </c:pt>
                <c:pt idx="17">
                  <c:v>161</c:v>
                </c:pt>
                <c:pt idx="18">
                  <c:v>150</c:v>
                </c:pt>
                <c:pt idx="19">
                  <c:v>143</c:v>
                </c:pt>
                <c:pt idx="20">
                  <c:v>119</c:v>
                </c:pt>
                <c:pt idx="21">
                  <c:v>116</c:v>
                </c:pt>
                <c:pt idx="22">
                  <c:v>137</c:v>
                </c:pt>
                <c:pt idx="23">
                  <c:v>132</c:v>
                </c:pt>
                <c:pt idx="24">
                  <c:v>143</c:v>
                </c:pt>
                <c:pt idx="25">
                  <c:v>105</c:v>
                </c:pt>
                <c:pt idx="26">
                  <c:v>109</c:v>
                </c:pt>
                <c:pt idx="27">
                  <c:v>117</c:v>
                </c:pt>
                <c:pt idx="28">
                  <c:v>108</c:v>
                </c:pt>
                <c:pt idx="29">
                  <c:v>105</c:v>
                </c:pt>
                <c:pt idx="30">
                  <c:v>100</c:v>
                </c:pt>
                <c:pt idx="31">
                  <c:v>93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'980011'!$F$2469:$F$2500</c:f>
              <c:numCache>
                <c:formatCode>0</c:formatCode>
                <c:ptCount val="32"/>
                <c:pt idx="3">
                  <c:v>104.13014141751002</c:v>
                </c:pt>
                <c:pt idx="4">
                  <c:v>106.21762792174212</c:v>
                </c:pt>
                <c:pt idx="5">
                  <c:v>109.8634133768478</c:v>
                </c:pt>
                <c:pt idx="6">
                  <c:v>116.67427920897023</c:v>
                </c:pt>
                <c:pt idx="7">
                  <c:v>128.17446850709663</c:v>
                </c:pt>
                <c:pt idx="8">
                  <c:v>145.26705190133092</c:v>
                </c:pt>
                <c:pt idx="9">
                  <c:v>167.54086649749641</c:v>
                </c:pt>
                <c:pt idx="10">
                  <c:v>191.89098183968079</c:v>
                </c:pt>
                <c:pt idx="11">
                  <c:v>216.62593194665013</c:v>
                </c:pt>
                <c:pt idx="12">
                  <c:v>235.42561592205573</c:v>
                </c:pt>
                <c:pt idx="13">
                  <c:v>243.91429839829934</c:v>
                </c:pt>
                <c:pt idx="14">
                  <c:v>240.81374321473243</c:v>
                </c:pt>
                <c:pt idx="15">
                  <c:v>225.96167739971574</c:v>
                </c:pt>
                <c:pt idx="16">
                  <c:v>203.23813428907906</c:v>
                </c:pt>
                <c:pt idx="17">
                  <c:v>178.13249492365298</c:v>
                </c:pt>
                <c:pt idx="18">
                  <c:v>156.71973384504651</c:v>
                </c:pt>
                <c:pt idx="19">
                  <c:v>138.33650273263086</c:v>
                </c:pt>
                <c:pt idx="20">
                  <c:v>125.19524184988192</c:v>
                </c:pt>
                <c:pt idx="21">
                  <c:v>117.12872945690447</c:v>
                </c:pt>
                <c:pt idx="22">
                  <c:v>112.58350677491457</c:v>
                </c:pt>
                <c:pt idx="23">
                  <c:v>110.54836749728244</c:v>
                </c:pt>
                <c:pt idx="24">
                  <c:v>109.83370845307188</c:v>
                </c:pt>
                <c:pt idx="25">
                  <c:v>109.68126813410879</c:v>
                </c:pt>
                <c:pt idx="26">
                  <c:v>109.79930039271964</c:v>
                </c:pt>
                <c:pt idx="27">
                  <c:v>110.05264874001654</c:v>
                </c:pt>
                <c:pt idx="28">
                  <c:v>110.313466880574</c:v>
                </c:pt>
                <c:pt idx="29">
                  <c:v>110.62322702132121</c:v>
                </c:pt>
                <c:pt idx="30">
                  <c:v>110.91891534990799</c:v>
                </c:pt>
                <c:pt idx="31">
                  <c:v>111.20505316236516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459968"/>
        <c:axId val="199461504"/>
      </c:scatterChart>
      <c:valAx>
        <c:axId val="199459968"/>
        <c:scaling>
          <c:orientation val="minMax"/>
        </c:scaling>
        <c:axPos val="b"/>
        <c:numFmt formatCode="General" sourceLinked="1"/>
        <c:tickLblPos val="nextTo"/>
        <c:crossAx val="199461504"/>
        <c:crosses val="autoZero"/>
        <c:crossBetween val="midCat"/>
      </c:valAx>
      <c:valAx>
        <c:axId val="199461504"/>
        <c:scaling>
          <c:orientation val="minMax"/>
        </c:scaling>
        <c:axPos val="l"/>
        <c:majorGridlines/>
        <c:numFmt formatCode="General" sourceLinked="1"/>
        <c:tickLblPos val="nextTo"/>
        <c:crossAx val="199459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'980011'!$E$2519:$E$2550</c:f>
              <c:numCache>
                <c:formatCode>General</c:formatCode>
                <c:ptCount val="32"/>
                <c:pt idx="0">
                  <c:v>90</c:v>
                </c:pt>
                <c:pt idx="1">
                  <c:v>91</c:v>
                </c:pt>
                <c:pt idx="2">
                  <c:v>106</c:v>
                </c:pt>
                <c:pt idx="3">
                  <c:v>86</c:v>
                </c:pt>
                <c:pt idx="4">
                  <c:v>121</c:v>
                </c:pt>
                <c:pt idx="5">
                  <c:v>143</c:v>
                </c:pt>
                <c:pt idx="6">
                  <c:v>125</c:v>
                </c:pt>
                <c:pt idx="7">
                  <c:v>133</c:v>
                </c:pt>
                <c:pt idx="8">
                  <c:v>140</c:v>
                </c:pt>
                <c:pt idx="9">
                  <c:v>167</c:v>
                </c:pt>
                <c:pt idx="10">
                  <c:v>208</c:v>
                </c:pt>
                <c:pt idx="11">
                  <c:v>228</c:v>
                </c:pt>
                <c:pt idx="12">
                  <c:v>249</c:v>
                </c:pt>
                <c:pt idx="13">
                  <c:v>252</c:v>
                </c:pt>
                <c:pt idx="14">
                  <c:v>236</c:v>
                </c:pt>
                <c:pt idx="15">
                  <c:v>208</c:v>
                </c:pt>
                <c:pt idx="16">
                  <c:v>221</c:v>
                </c:pt>
                <c:pt idx="17">
                  <c:v>191</c:v>
                </c:pt>
                <c:pt idx="18">
                  <c:v>146</c:v>
                </c:pt>
                <c:pt idx="19">
                  <c:v>134</c:v>
                </c:pt>
                <c:pt idx="20">
                  <c:v>127</c:v>
                </c:pt>
                <c:pt idx="21">
                  <c:v>125</c:v>
                </c:pt>
                <c:pt idx="22">
                  <c:v>132</c:v>
                </c:pt>
                <c:pt idx="23">
                  <c:v>121</c:v>
                </c:pt>
                <c:pt idx="24">
                  <c:v>113</c:v>
                </c:pt>
                <c:pt idx="25">
                  <c:v>103</c:v>
                </c:pt>
                <c:pt idx="26">
                  <c:v>108</c:v>
                </c:pt>
                <c:pt idx="27">
                  <c:v>115</c:v>
                </c:pt>
                <c:pt idx="28">
                  <c:v>108</c:v>
                </c:pt>
                <c:pt idx="29">
                  <c:v>96</c:v>
                </c:pt>
                <c:pt idx="30">
                  <c:v>102</c:v>
                </c:pt>
                <c:pt idx="31">
                  <c:v>141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'980011'!$F$2519:$F$2550</c:f>
              <c:numCache>
                <c:formatCode>0</c:formatCode>
                <c:ptCount val="32"/>
                <c:pt idx="3">
                  <c:v>106.72558687324678</c:v>
                </c:pt>
                <c:pt idx="4">
                  <c:v>109.38536400885279</c:v>
                </c:pt>
                <c:pt idx="5">
                  <c:v>113.87666680309135</c:v>
                </c:pt>
                <c:pt idx="6">
                  <c:v>121.91225834414323</c:v>
                </c:pt>
                <c:pt idx="7">
                  <c:v>134.86062330535472</c:v>
                </c:pt>
                <c:pt idx="8">
                  <c:v>153.24123642310917</c:v>
                </c:pt>
                <c:pt idx="9">
                  <c:v>176.16971113936191</c:v>
                </c:pt>
                <c:pt idx="10">
                  <c:v>200.21798129291554</c:v>
                </c:pt>
                <c:pt idx="11">
                  <c:v>223.60098303318648</c:v>
                </c:pt>
                <c:pt idx="12">
                  <c:v>240.34760570311497</c:v>
                </c:pt>
                <c:pt idx="13">
                  <c:v>246.80052815066864</c:v>
                </c:pt>
                <c:pt idx="14">
                  <c:v>242.04587029595879</c:v>
                </c:pt>
                <c:pt idx="15">
                  <c:v>226.4160173252836</c:v>
                </c:pt>
                <c:pt idx="16">
                  <c:v>203.75496738503003</c:v>
                </c:pt>
                <c:pt idx="17">
                  <c:v>179.18479077568892</c:v>
                </c:pt>
                <c:pt idx="18">
                  <c:v>158.32813475476212</c:v>
                </c:pt>
                <c:pt idx="19">
                  <c:v>140.35607622564876</c:v>
                </c:pt>
                <c:pt idx="20">
                  <c:v>127.36745124858875</c:v>
                </c:pt>
                <c:pt idx="21">
                  <c:v>119.25045662326926</c:v>
                </c:pt>
                <c:pt idx="22">
                  <c:v>114.55545275304301</c:v>
                </c:pt>
                <c:pt idx="23">
                  <c:v>112.36864358417998</c:v>
                </c:pt>
                <c:pt idx="24">
                  <c:v>111.54514738737511</c:v>
                </c:pt>
                <c:pt idx="25">
                  <c:v>111.31943606352426</c:v>
                </c:pt>
                <c:pt idx="26">
                  <c:v>111.38658169236075</c:v>
                </c:pt>
                <c:pt idx="27">
                  <c:v>111.60563372026087</c:v>
                </c:pt>
                <c:pt idx="28">
                  <c:v>111.84454380075238</c:v>
                </c:pt>
                <c:pt idx="29">
                  <c:v>112.13336829767192</c:v>
                </c:pt>
                <c:pt idx="30">
                  <c:v>112.41080374053365</c:v>
                </c:pt>
                <c:pt idx="31">
                  <c:v>112.67978472590585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585792"/>
        <c:axId val="199587328"/>
      </c:scatterChart>
      <c:valAx>
        <c:axId val="199585792"/>
        <c:scaling>
          <c:orientation val="minMax"/>
        </c:scaling>
        <c:axPos val="b"/>
        <c:numFmt formatCode="General" sourceLinked="1"/>
        <c:tickLblPos val="nextTo"/>
        <c:crossAx val="199587328"/>
        <c:crosses val="autoZero"/>
        <c:crossBetween val="midCat"/>
      </c:valAx>
      <c:valAx>
        <c:axId val="199587328"/>
        <c:scaling>
          <c:orientation val="minMax"/>
        </c:scaling>
        <c:axPos val="l"/>
        <c:majorGridlines/>
        <c:numFmt formatCode="General" sourceLinked="1"/>
        <c:tickLblPos val="nextTo"/>
        <c:crossAx val="199585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'980011'!$E$2569:$E$2600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'980011'!$F$2569:$F$2600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604864"/>
        <c:axId val="199618944"/>
      </c:scatterChart>
      <c:valAx>
        <c:axId val="199604864"/>
        <c:scaling>
          <c:orientation val="minMax"/>
        </c:scaling>
        <c:axPos val="b"/>
        <c:numFmt formatCode="General" sourceLinked="1"/>
        <c:tickLblPos val="nextTo"/>
        <c:crossAx val="199618944"/>
        <c:crosses val="autoZero"/>
        <c:crossBetween val="midCat"/>
      </c:valAx>
      <c:valAx>
        <c:axId val="199618944"/>
        <c:scaling>
          <c:orientation val="minMax"/>
        </c:scaling>
        <c:axPos val="l"/>
        <c:majorGridlines/>
        <c:numFmt formatCode="General" sourceLinked="1"/>
        <c:tickLblPos val="nextTo"/>
        <c:crossAx val="199604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'980011'!$B$2619:$B$2650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'980011'!$E$2619:$E$2650</c:f>
              <c:numCache>
                <c:formatCode>General</c:formatCode>
                <c:ptCount val="32"/>
                <c:pt idx="0">
                  <c:v>112</c:v>
                </c:pt>
                <c:pt idx="1">
                  <c:v>106</c:v>
                </c:pt>
                <c:pt idx="2">
                  <c:v>116</c:v>
                </c:pt>
                <c:pt idx="3">
                  <c:v>131</c:v>
                </c:pt>
                <c:pt idx="4">
                  <c:v>127</c:v>
                </c:pt>
                <c:pt idx="5">
                  <c:v>161</c:v>
                </c:pt>
                <c:pt idx="6">
                  <c:v>154</c:v>
                </c:pt>
                <c:pt idx="7">
                  <c:v>142</c:v>
                </c:pt>
                <c:pt idx="8">
                  <c:v>147</c:v>
                </c:pt>
                <c:pt idx="9">
                  <c:v>180</c:v>
                </c:pt>
                <c:pt idx="10">
                  <c:v>170</c:v>
                </c:pt>
                <c:pt idx="11">
                  <c:v>191</c:v>
                </c:pt>
                <c:pt idx="12">
                  <c:v>217</c:v>
                </c:pt>
                <c:pt idx="13">
                  <c:v>245</c:v>
                </c:pt>
                <c:pt idx="14">
                  <c:v>221</c:v>
                </c:pt>
                <c:pt idx="15">
                  <c:v>267</c:v>
                </c:pt>
                <c:pt idx="16">
                  <c:v>229</c:v>
                </c:pt>
                <c:pt idx="17">
                  <c:v>240</c:v>
                </c:pt>
                <c:pt idx="18">
                  <c:v>243</c:v>
                </c:pt>
                <c:pt idx="19">
                  <c:v>200</c:v>
                </c:pt>
                <c:pt idx="20">
                  <c:v>194</c:v>
                </c:pt>
                <c:pt idx="21">
                  <c:v>172</c:v>
                </c:pt>
                <c:pt idx="22">
                  <c:v>160</c:v>
                </c:pt>
                <c:pt idx="23">
                  <c:v>145</c:v>
                </c:pt>
                <c:pt idx="24">
                  <c:v>162</c:v>
                </c:pt>
                <c:pt idx="25">
                  <c:v>149</c:v>
                </c:pt>
                <c:pt idx="26">
                  <c:v>159</c:v>
                </c:pt>
                <c:pt idx="27">
                  <c:v>168</c:v>
                </c:pt>
                <c:pt idx="28">
                  <c:v>151</c:v>
                </c:pt>
                <c:pt idx="29">
                  <c:v>161</c:v>
                </c:pt>
                <c:pt idx="30">
                  <c:v>147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'980011'!$B$2619:$B$2650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'980011'!$F$2619:$F$2650</c:f>
              <c:numCache>
                <c:formatCode>0</c:formatCode>
                <c:ptCount val="32"/>
                <c:pt idx="3">
                  <c:v>138.19870369620227</c:v>
                </c:pt>
                <c:pt idx="4">
                  <c:v>139.20136706649734</c:v>
                </c:pt>
                <c:pt idx="5">
                  <c:v>140.63193957440615</c:v>
                </c:pt>
                <c:pt idx="6">
                  <c:v>143.1078261864217</c:v>
                </c:pt>
                <c:pt idx="7">
                  <c:v>147.35997052333883</c:v>
                </c:pt>
                <c:pt idx="8">
                  <c:v>154.22774505122993</c:v>
                </c:pt>
                <c:pt idx="9">
                  <c:v>164.43594858230858</c:v>
                </c:pt>
                <c:pt idx="10">
                  <c:v>177.70772166560417</c:v>
                </c:pt>
                <c:pt idx="11">
                  <c:v>194.74529008207813</c:v>
                </c:pt>
                <c:pt idx="12">
                  <c:v>213.1719862317907</c:v>
                </c:pt>
                <c:pt idx="13">
                  <c:v>229.58563608496334</c:v>
                </c:pt>
                <c:pt idx="14">
                  <c:v>242.86595481149303</c:v>
                </c:pt>
                <c:pt idx="15">
                  <c:v>249.12779407435417</c:v>
                </c:pt>
                <c:pt idx="16">
                  <c:v>246.8854611099564</c:v>
                </c:pt>
                <c:pt idx="17">
                  <c:v>236.92688391982028</c:v>
                </c:pt>
                <c:pt idx="18">
                  <c:v>222.95241569559587</c:v>
                </c:pt>
                <c:pt idx="19">
                  <c:v>205.88773375816268</c:v>
                </c:pt>
                <c:pt idx="20">
                  <c:v>189.1495398178424</c:v>
                </c:pt>
                <c:pt idx="21">
                  <c:v>175.27552409531032</c:v>
                </c:pt>
                <c:pt idx="22">
                  <c:v>164.65509316910058</c:v>
                </c:pt>
                <c:pt idx="23">
                  <c:v>157.97811221593281</c:v>
                </c:pt>
                <c:pt idx="24">
                  <c:v>154.39972956669325</c:v>
                </c:pt>
                <c:pt idx="25">
                  <c:v>152.58714549760944</c:v>
                </c:pt>
                <c:pt idx="26">
                  <c:v>151.8239631439186</c:v>
                </c:pt>
                <c:pt idx="27">
                  <c:v>151.77838522812291</c:v>
                </c:pt>
                <c:pt idx="28">
                  <c:v>152.05892970807119</c:v>
                </c:pt>
                <c:pt idx="29">
                  <c:v>152.53992606018599</c:v>
                </c:pt>
                <c:pt idx="30">
                  <c:v>153.05920373177847</c:v>
                </c:pt>
                <c:pt idx="31">
                  <c:v>153.58299383909576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648768"/>
        <c:axId val="199650304"/>
      </c:scatterChart>
      <c:valAx>
        <c:axId val="199648768"/>
        <c:scaling>
          <c:orientation val="minMax"/>
        </c:scaling>
        <c:axPos val="b"/>
        <c:numFmt formatCode="General" sourceLinked="1"/>
        <c:tickLblPos val="nextTo"/>
        <c:crossAx val="199650304"/>
        <c:crosses val="autoZero"/>
        <c:crossBetween val="midCat"/>
      </c:valAx>
      <c:valAx>
        <c:axId val="199650304"/>
        <c:scaling>
          <c:orientation val="minMax"/>
        </c:scaling>
        <c:axPos val="l"/>
        <c:majorGridlines/>
        <c:numFmt formatCode="General" sourceLinked="1"/>
        <c:tickLblPos val="nextTo"/>
        <c:crossAx val="199648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'980011'!$B$2669:$B$2700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'980011'!$E$2669:$E$2700</c:f>
              <c:numCache>
                <c:formatCode>General</c:formatCode>
                <c:ptCount val="32"/>
                <c:pt idx="0">
                  <c:v>96</c:v>
                </c:pt>
                <c:pt idx="1">
                  <c:v>122</c:v>
                </c:pt>
                <c:pt idx="2">
                  <c:v>125</c:v>
                </c:pt>
                <c:pt idx="3">
                  <c:v>127</c:v>
                </c:pt>
                <c:pt idx="4">
                  <c:v>152</c:v>
                </c:pt>
                <c:pt idx="5">
                  <c:v>147</c:v>
                </c:pt>
                <c:pt idx="6">
                  <c:v>170</c:v>
                </c:pt>
                <c:pt idx="7">
                  <c:v>145</c:v>
                </c:pt>
                <c:pt idx="8">
                  <c:v>156</c:v>
                </c:pt>
                <c:pt idx="9">
                  <c:v>180</c:v>
                </c:pt>
                <c:pt idx="10">
                  <c:v>215</c:v>
                </c:pt>
                <c:pt idx="11">
                  <c:v>218</c:v>
                </c:pt>
                <c:pt idx="12">
                  <c:v>224</c:v>
                </c:pt>
                <c:pt idx="13">
                  <c:v>256</c:v>
                </c:pt>
                <c:pt idx="14">
                  <c:v>239</c:v>
                </c:pt>
                <c:pt idx="15">
                  <c:v>239</c:v>
                </c:pt>
                <c:pt idx="16">
                  <c:v>242</c:v>
                </c:pt>
                <c:pt idx="17">
                  <c:v>215</c:v>
                </c:pt>
                <c:pt idx="18">
                  <c:v>212</c:v>
                </c:pt>
                <c:pt idx="19">
                  <c:v>184</c:v>
                </c:pt>
                <c:pt idx="20">
                  <c:v>199</c:v>
                </c:pt>
                <c:pt idx="21">
                  <c:v>162</c:v>
                </c:pt>
                <c:pt idx="22">
                  <c:v>183</c:v>
                </c:pt>
                <c:pt idx="23">
                  <c:v>150</c:v>
                </c:pt>
                <c:pt idx="24">
                  <c:v>161</c:v>
                </c:pt>
                <c:pt idx="25">
                  <c:v>154</c:v>
                </c:pt>
                <c:pt idx="26">
                  <c:v>165</c:v>
                </c:pt>
                <c:pt idx="27">
                  <c:v>117</c:v>
                </c:pt>
                <c:pt idx="28">
                  <c:v>163</c:v>
                </c:pt>
                <c:pt idx="29">
                  <c:v>181</c:v>
                </c:pt>
                <c:pt idx="30">
                  <c:v>154</c:v>
                </c:pt>
                <c:pt idx="31">
                  <c:v>152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'980011'!$B$2669:$B$2700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'980011'!$F$2669:$F$2700</c:f>
              <c:numCache>
                <c:formatCode>0</c:formatCode>
                <c:ptCount val="32"/>
                <c:pt idx="3">
                  <c:v>137.72336337990581</c:v>
                </c:pt>
                <c:pt idx="4">
                  <c:v>140.33937844006255</c:v>
                </c:pt>
                <c:pt idx="5">
                  <c:v>144.05479521852953</c:v>
                </c:pt>
                <c:pt idx="6">
                  <c:v>149.89449025825749</c:v>
                </c:pt>
                <c:pt idx="7">
                  <c:v>158.47294331275486</c:v>
                </c:pt>
                <c:pt idx="8">
                  <c:v>170.01422605864275</c:v>
                </c:pt>
                <c:pt idx="9">
                  <c:v>184.21492713008954</c:v>
                </c:pt>
                <c:pt idx="10">
                  <c:v>199.56090115042721</c:v>
                </c:pt>
                <c:pt idx="11">
                  <c:v>215.8804208238864</c:v>
                </c:pt>
                <c:pt idx="12">
                  <c:v>230.23658042237287</c:v>
                </c:pt>
                <c:pt idx="13">
                  <c:v>240.16794608313495</c:v>
                </c:pt>
                <c:pt idx="14">
                  <c:v>245.13983407430712</c:v>
                </c:pt>
                <c:pt idx="15">
                  <c:v>243.52055804020884</c:v>
                </c:pt>
                <c:pt idx="16">
                  <c:v>235.6919752266306</c:v>
                </c:pt>
                <c:pt idx="17">
                  <c:v>223.36550781279331</c:v>
                </c:pt>
                <c:pt idx="18">
                  <c:v>209.86746721417452</c:v>
                </c:pt>
                <c:pt idx="19">
                  <c:v>195.25112310822217</c:v>
                </c:pt>
                <c:pt idx="20">
                  <c:v>181.86451981750662</c:v>
                </c:pt>
                <c:pt idx="21">
                  <c:v>171.14371629525064</c:v>
                </c:pt>
                <c:pt idx="22">
                  <c:v>163.0219050884977</c:v>
                </c:pt>
                <c:pt idx="23">
                  <c:v>157.88084644202036</c:v>
                </c:pt>
                <c:pt idx="24">
                  <c:v>155.08467721171692</c:v>
                </c:pt>
                <c:pt idx="25">
                  <c:v>153.65889922861169</c:v>
                </c:pt>
                <c:pt idx="26">
                  <c:v>153.09427313032501</c:v>
                </c:pt>
                <c:pt idx="27">
                  <c:v>153.16499413193188</c:v>
                </c:pt>
                <c:pt idx="28">
                  <c:v>153.53550143879846</c:v>
                </c:pt>
                <c:pt idx="29">
                  <c:v>154.13119015980931</c:v>
                </c:pt>
                <c:pt idx="30">
                  <c:v>154.77324671666429</c:v>
                </c:pt>
                <c:pt idx="31">
                  <c:v>155.42503865943542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672192"/>
        <c:axId val="199673728"/>
      </c:scatterChart>
      <c:valAx>
        <c:axId val="199672192"/>
        <c:scaling>
          <c:orientation val="minMax"/>
        </c:scaling>
        <c:axPos val="b"/>
        <c:numFmt formatCode="General" sourceLinked="1"/>
        <c:tickLblPos val="nextTo"/>
        <c:crossAx val="199673728"/>
        <c:crosses val="autoZero"/>
        <c:crossBetween val="midCat"/>
      </c:valAx>
      <c:valAx>
        <c:axId val="199673728"/>
        <c:scaling>
          <c:orientation val="minMax"/>
        </c:scaling>
        <c:axPos val="l"/>
        <c:majorGridlines/>
        <c:numFmt formatCode="General" sourceLinked="1"/>
        <c:tickLblPos val="nextTo"/>
        <c:crossAx val="199672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'980011'!$B$2719:$B$2750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'980011'!$E$2719:$E$2750</c:f>
              <c:numCache>
                <c:formatCode>General</c:formatCode>
                <c:ptCount val="32"/>
                <c:pt idx="0">
                  <c:v>93</c:v>
                </c:pt>
                <c:pt idx="1">
                  <c:v>113</c:v>
                </c:pt>
                <c:pt idx="2">
                  <c:v>118</c:v>
                </c:pt>
                <c:pt idx="3">
                  <c:v>147</c:v>
                </c:pt>
                <c:pt idx="4">
                  <c:v>126</c:v>
                </c:pt>
                <c:pt idx="5">
                  <c:v>149</c:v>
                </c:pt>
                <c:pt idx="6">
                  <c:v>166</c:v>
                </c:pt>
                <c:pt idx="7">
                  <c:v>177</c:v>
                </c:pt>
                <c:pt idx="8">
                  <c:v>186</c:v>
                </c:pt>
                <c:pt idx="9">
                  <c:v>185</c:v>
                </c:pt>
                <c:pt idx="10">
                  <c:v>194</c:v>
                </c:pt>
                <c:pt idx="11">
                  <c:v>209</c:v>
                </c:pt>
                <c:pt idx="12">
                  <c:v>240</c:v>
                </c:pt>
                <c:pt idx="13">
                  <c:v>244</c:v>
                </c:pt>
                <c:pt idx="14">
                  <c:v>247</c:v>
                </c:pt>
                <c:pt idx="15">
                  <c:v>266</c:v>
                </c:pt>
                <c:pt idx="16">
                  <c:v>237</c:v>
                </c:pt>
                <c:pt idx="17">
                  <c:v>230</c:v>
                </c:pt>
                <c:pt idx="18">
                  <c:v>232</c:v>
                </c:pt>
                <c:pt idx="19">
                  <c:v>181</c:v>
                </c:pt>
                <c:pt idx="20">
                  <c:v>185</c:v>
                </c:pt>
                <c:pt idx="21">
                  <c:v>166</c:v>
                </c:pt>
                <c:pt idx="22">
                  <c:v>174</c:v>
                </c:pt>
                <c:pt idx="23">
                  <c:v>167</c:v>
                </c:pt>
                <c:pt idx="24">
                  <c:v>150</c:v>
                </c:pt>
                <c:pt idx="25">
                  <c:v>131</c:v>
                </c:pt>
                <c:pt idx="26">
                  <c:v>169</c:v>
                </c:pt>
                <c:pt idx="27">
                  <c:v>156</c:v>
                </c:pt>
                <c:pt idx="28">
                  <c:v>155</c:v>
                </c:pt>
                <c:pt idx="29">
                  <c:v>140</c:v>
                </c:pt>
                <c:pt idx="30">
                  <c:v>128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'980011'!$B$2719:$B$2750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'980011'!$F$2719:$F$2750</c:f>
              <c:numCache>
                <c:formatCode>0</c:formatCode>
                <c:ptCount val="32"/>
                <c:pt idx="3">
                  <c:v>142.10927023989126</c:v>
                </c:pt>
                <c:pt idx="4">
                  <c:v>144.88520953018218</c:v>
                </c:pt>
                <c:pt idx="5">
                  <c:v>148.90841713075218</c:v>
                </c:pt>
                <c:pt idx="6">
                  <c:v>155.17539281116981</c:v>
                </c:pt>
                <c:pt idx="7">
                  <c:v>164.16572008356309</c:v>
                </c:pt>
                <c:pt idx="8">
                  <c:v>175.9223043787652</c:v>
                </c:pt>
                <c:pt idx="9">
                  <c:v>190.00800832238809</c:v>
                </c:pt>
                <c:pt idx="10">
                  <c:v>204.91504052235484</c:v>
                </c:pt>
                <c:pt idx="11">
                  <c:v>220.55660118250574</c:v>
                </c:pt>
                <c:pt idx="12">
                  <c:v>234.27383032470661</c:v>
                </c:pt>
                <c:pt idx="13">
                  <c:v>243.89459675120636</c:v>
                </c:pt>
                <c:pt idx="14">
                  <c:v>249.03938590730647</c:v>
                </c:pt>
                <c:pt idx="15">
                  <c:v>248.1065870615507</c:v>
                </c:pt>
                <c:pt idx="16">
                  <c:v>241.21950609370742</c:v>
                </c:pt>
                <c:pt idx="17">
                  <c:v>229.66426034147847</c:v>
                </c:pt>
                <c:pt idx="18">
                  <c:v>216.38140683584945</c:v>
                </c:pt>
                <c:pt idx="19">
                  <c:v>201.24023245589547</c:v>
                </c:pt>
                <c:pt idx="20">
                  <c:v>186.49852070292781</c:v>
                </c:pt>
                <c:pt idx="21">
                  <c:v>173.80306283289579</c:v>
                </c:pt>
                <c:pt idx="22">
                  <c:v>163.28172872219122</c:v>
                </c:pt>
                <c:pt idx="23">
                  <c:v>155.80204264772993</c:v>
                </c:pt>
                <c:pt idx="24">
                  <c:v>151.06049881930042</c:v>
                </c:pt>
                <c:pt idx="25">
                  <c:v>148.01985092060414</c:v>
                </c:pt>
                <c:pt idx="26">
                  <c:v>146.04721953193018</c:v>
                </c:pt>
                <c:pt idx="27">
                  <c:v>144.97128674789533</c:v>
                </c:pt>
                <c:pt idx="28">
                  <c:v>144.55078202800584</c:v>
                </c:pt>
                <c:pt idx="29">
                  <c:v>144.409807864263</c:v>
                </c:pt>
                <c:pt idx="30">
                  <c:v>144.45341902304204</c:v>
                </c:pt>
                <c:pt idx="31">
                  <c:v>144.57659796246301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699456"/>
        <c:axId val="199713536"/>
      </c:scatterChart>
      <c:valAx>
        <c:axId val="199699456"/>
        <c:scaling>
          <c:orientation val="minMax"/>
        </c:scaling>
        <c:axPos val="b"/>
        <c:numFmt formatCode="General" sourceLinked="1"/>
        <c:tickLblPos val="nextTo"/>
        <c:crossAx val="199713536"/>
        <c:crosses val="autoZero"/>
        <c:crossBetween val="midCat"/>
      </c:valAx>
      <c:valAx>
        <c:axId val="199713536"/>
        <c:scaling>
          <c:orientation val="minMax"/>
        </c:scaling>
        <c:axPos val="l"/>
        <c:majorGridlines/>
        <c:numFmt formatCode="General" sourceLinked="1"/>
        <c:tickLblPos val="nextTo"/>
        <c:crossAx val="199699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'980011'!$B$2769:$B$2800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'980011'!$E$2769:$E$2800</c:f>
              <c:numCache>
                <c:formatCode>General</c:formatCode>
                <c:ptCount val="32"/>
                <c:pt idx="0">
                  <c:v>120</c:v>
                </c:pt>
                <c:pt idx="1">
                  <c:v>109</c:v>
                </c:pt>
                <c:pt idx="2">
                  <c:v>128</c:v>
                </c:pt>
                <c:pt idx="3">
                  <c:v>135</c:v>
                </c:pt>
                <c:pt idx="4">
                  <c:v>129</c:v>
                </c:pt>
                <c:pt idx="5">
                  <c:v>170</c:v>
                </c:pt>
                <c:pt idx="6">
                  <c:v>171</c:v>
                </c:pt>
                <c:pt idx="7">
                  <c:v>173</c:v>
                </c:pt>
                <c:pt idx="8">
                  <c:v>168</c:v>
                </c:pt>
                <c:pt idx="9">
                  <c:v>206</c:v>
                </c:pt>
                <c:pt idx="10">
                  <c:v>207</c:v>
                </c:pt>
                <c:pt idx="11">
                  <c:v>212</c:v>
                </c:pt>
                <c:pt idx="12">
                  <c:v>216</c:v>
                </c:pt>
                <c:pt idx="13">
                  <c:v>254</c:v>
                </c:pt>
                <c:pt idx="14">
                  <c:v>216</c:v>
                </c:pt>
                <c:pt idx="15">
                  <c:v>250</c:v>
                </c:pt>
                <c:pt idx="16">
                  <c:v>238</c:v>
                </c:pt>
                <c:pt idx="17">
                  <c:v>252</c:v>
                </c:pt>
                <c:pt idx="18">
                  <c:v>216</c:v>
                </c:pt>
                <c:pt idx="19">
                  <c:v>180</c:v>
                </c:pt>
                <c:pt idx="20">
                  <c:v>172</c:v>
                </c:pt>
                <c:pt idx="21">
                  <c:v>124</c:v>
                </c:pt>
                <c:pt idx="22">
                  <c:v>172</c:v>
                </c:pt>
                <c:pt idx="23">
                  <c:v>174</c:v>
                </c:pt>
                <c:pt idx="24">
                  <c:v>148</c:v>
                </c:pt>
                <c:pt idx="25">
                  <c:v>160</c:v>
                </c:pt>
                <c:pt idx="26">
                  <c:v>153</c:v>
                </c:pt>
                <c:pt idx="27">
                  <c:v>136</c:v>
                </c:pt>
                <c:pt idx="28">
                  <c:v>152</c:v>
                </c:pt>
                <c:pt idx="29">
                  <c:v>147</c:v>
                </c:pt>
                <c:pt idx="30">
                  <c:v>137</c:v>
                </c:pt>
                <c:pt idx="31">
                  <c:v>139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'980011'!$B$2769:$B$2800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'980011'!$F$2769:$F$2800</c:f>
              <c:numCache>
                <c:formatCode>0</c:formatCode>
                <c:ptCount val="32"/>
                <c:pt idx="3">
                  <c:v>142.84983163638637</c:v>
                </c:pt>
                <c:pt idx="4">
                  <c:v>145.76571628569693</c:v>
                </c:pt>
                <c:pt idx="5">
                  <c:v>149.98826539859596</c:v>
                </c:pt>
                <c:pt idx="6">
                  <c:v>156.52933460539359</c:v>
                </c:pt>
                <c:pt idx="7">
                  <c:v>165.81415304787882</c:v>
                </c:pt>
                <c:pt idx="8">
                  <c:v>177.76338752078178</c:v>
                </c:pt>
                <c:pt idx="9">
                  <c:v>191.76628375764989</c:v>
                </c:pt>
                <c:pt idx="10">
                  <c:v>206.15454933901785</c:v>
                </c:pt>
                <c:pt idx="11">
                  <c:v>220.63345800917128</c:v>
                </c:pt>
                <c:pt idx="12">
                  <c:v>232.51553403102147</c:v>
                </c:pt>
                <c:pt idx="13">
                  <c:v>239.8664237056613</c:v>
                </c:pt>
                <c:pt idx="14">
                  <c:v>242.30172218431105</c:v>
                </c:pt>
                <c:pt idx="15">
                  <c:v>238.75321554692826</c:v>
                </c:pt>
                <c:pt idx="16">
                  <c:v>229.83082624878094</c:v>
                </c:pt>
                <c:pt idx="17">
                  <c:v>217.18478240320837</c:v>
                </c:pt>
                <c:pt idx="18">
                  <c:v>203.8466322910968</c:v>
                </c:pt>
                <c:pt idx="19">
                  <c:v>189.58298851759912</c:v>
                </c:pt>
                <c:pt idx="20">
                  <c:v>176.47649271155515</c:v>
                </c:pt>
                <c:pt idx="21">
                  <c:v>165.79229123467175</c:v>
                </c:pt>
                <c:pt idx="22">
                  <c:v>157.41438731909071</c:v>
                </c:pt>
                <c:pt idx="23">
                  <c:v>151.79211249824542</c:v>
                </c:pt>
                <c:pt idx="24">
                  <c:v>148.43101757612064</c:v>
                </c:pt>
                <c:pt idx="25">
                  <c:v>146.40557850936463</c:v>
                </c:pt>
                <c:pt idx="26">
                  <c:v>145.1900458792486</c:v>
                </c:pt>
                <c:pt idx="27">
                  <c:v>144.60448781933678</c:v>
                </c:pt>
                <c:pt idx="28">
                  <c:v>144.43036629357894</c:v>
                </c:pt>
                <c:pt idx="29">
                  <c:v>144.43672716616203</c:v>
                </c:pt>
                <c:pt idx="30">
                  <c:v>144.5428512244803</c:v>
                </c:pt>
                <c:pt idx="31">
                  <c:v>144.6881616031464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722880"/>
        <c:axId val="199724416"/>
      </c:scatterChart>
      <c:valAx>
        <c:axId val="199722880"/>
        <c:scaling>
          <c:orientation val="minMax"/>
        </c:scaling>
        <c:axPos val="b"/>
        <c:numFmt formatCode="General" sourceLinked="1"/>
        <c:tickLblPos val="nextTo"/>
        <c:crossAx val="199724416"/>
        <c:crosses val="autoZero"/>
        <c:crossBetween val="midCat"/>
      </c:valAx>
      <c:valAx>
        <c:axId val="199724416"/>
        <c:scaling>
          <c:orientation val="minMax"/>
        </c:scaling>
        <c:axPos val="l"/>
        <c:majorGridlines/>
        <c:numFmt formatCode="General" sourceLinked="1"/>
        <c:tickLblPos val="nextTo"/>
        <c:crossAx val="199722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'980011'!$B$2819:$B$2850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'980011'!$E$2819:$E$2850</c:f>
              <c:numCache>
                <c:formatCode>General</c:formatCode>
                <c:ptCount val="32"/>
                <c:pt idx="0">
                  <c:v>107</c:v>
                </c:pt>
                <c:pt idx="1">
                  <c:v>110</c:v>
                </c:pt>
                <c:pt idx="2">
                  <c:v>166</c:v>
                </c:pt>
                <c:pt idx="3">
                  <c:v>147</c:v>
                </c:pt>
                <c:pt idx="4">
                  <c:v>126</c:v>
                </c:pt>
                <c:pt idx="5">
                  <c:v>137</c:v>
                </c:pt>
                <c:pt idx="6">
                  <c:v>167</c:v>
                </c:pt>
                <c:pt idx="7">
                  <c:v>160</c:v>
                </c:pt>
                <c:pt idx="8">
                  <c:v>165</c:v>
                </c:pt>
                <c:pt idx="9">
                  <c:v>205</c:v>
                </c:pt>
                <c:pt idx="10">
                  <c:v>249</c:v>
                </c:pt>
                <c:pt idx="11">
                  <c:v>207</c:v>
                </c:pt>
                <c:pt idx="12">
                  <c:v>257</c:v>
                </c:pt>
                <c:pt idx="13">
                  <c:v>248</c:v>
                </c:pt>
                <c:pt idx="14">
                  <c:v>237</c:v>
                </c:pt>
                <c:pt idx="15">
                  <c:v>218</c:v>
                </c:pt>
                <c:pt idx="16">
                  <c:v>217</c:v>
                </c:pt>
                <c:pt idx="17">
                  <c:v>196</c:v>
                </c:pt>
                <c:pt idx="18">
                  <c:v>174</c:v>
                </c:pt>
                <c:pt idx="19">
                  <c:v>199</c:v>
                </c:pt>
                <c:pt idx="20">
                  <c:v>170</c:v>
                </c:pt>
                <c:pt idx="21">
                  <c:v>160</c:v>
                </c:pt>
                <c:pt idx="22">
                  <c:v>157</c:v>
                </c:pt>
                <c:pt idx="23">
                  <c:v>168</c:v>
                </c:pt>
                <c:pt idx="24">
                  <c:v>153</c:v>
                </c:pt>
                <c:pt idx="25">
                  <c:v>147</c:v>
                </c:pt>
                <c:pt idx="26">
                  <c:v>178</c:v>
                </c:pt>
                <c:pt idx="27">
                  <c:v>127</c:v>
                </c:pt>
                <c:pt idx="28">
                  <c:v>154</c:v>
                </c:pt>
                <c:pt idx="29">
                  <c:v>129</c:v>
                </c:pt>
                <c:pt idx="30">
                  <c:v>141</c:v>
                </c:pt>
                <c:pt idx="31">
                  <c:v>147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'980011'!$B$2819:$B$2850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'980011'!$F$2819:$F$2850</c:f>
              <c:numCache>
                <c:formatCode>0</c:formatCode>
                <c:ptCount val="32"/>
                <c:pt idx="3">
                  <c:v>134.35062832694555</c:v>
                </c:pt>
                <c:pt idx="4">
                  <c:v>139.26203671790253</c:v>
                </c:pt>
                <c:pt idx="5">
                  <c:v>145.83209326542428</c:v>
                </c:pt>
                <c:pt idx="6">
                  <c:v>155.29484451023023</c:v>
                </c:pt>
                <c:pt idx="7">
                  <c:v>167.78249488211557</c:v>
                </c:pt>
                <c:pt idx="8">
                  <c:v>182.69665826924339</c:v>
                </c:pt>
                <c:pt idx="9">
                  <c:v>198.8337082432927</c:v>
                </c:pt>
                <c:pt idx="10">
                  <c:v>213.99799383807942</c:v>
                </c:pt>
                <c:pt idx="11">
                  <c:v>227.60977581201635</c:v>
                </c:pt>
                <c:pt idx="12">
                  <c:v>236.91756467495327</c:v>
                </c:pt>
                <c:pt idx="13">
                  <c:v>240.59615110807482</c:v>
                </c:pt>
                <c:pt idx="14">
                  <c:v>238.49412915751358</c:v>
                </c:pt>
                <c:pt idx="15">
                  <c:v>230.59693768050681</c:v>
                </c:pt>
                <c:pt idx="16">
                  <c:v>218.37046249578509</c:v>
                </c:pt>
                <c:pt idx="17">
                  <c:v>203.97850746140287</c:v>
                </c:pt>
                <c:pt idx="18">
                  <c:v>190.46737403005812</c:v>
                </c:pt>
                <c:pt idx="19">
                  <c:v>177.30955031062848</c:v>
                </c:pt>
                <c:pt idx="20">
                  <c:v>166.24827364042301</c:v>
                </c:pt>
                <c:pt idx="21">
                  <c:v>158.00312408128195</c:v>
                </c:pt>
                <c:pt idx="22">
                  <c:v>152.15594138992833</c:v>
                </c:pt>
                <c:pt idx="23">
                  <c:v>148.70583262712617</c:v>
                </c:pt>
                <c:pt idx="24">
                  <c:v>146.99276500545747</c:v>
                </c:pt>
                <c:pt idx="25">
                  <c:v>146.25884251590324</c:v>
                </c:pt>
                <c:pt idx="26">
                  <c:v>146.14359674674128</c:v>
                </c:pt>
                <c:pt idx="27">
                  <c:v>146.47108981952681</c:v>
                </c:pt>
                <c:pt idx="28">
                  <c:v>146.96214869594934</c:v>
                </c:pt>
                <c:pt idx="29">
                  <c:v>147.63397790547316</c:v>
                </c:pt>
                <c:pt idx="30">
                  <c:v>148.31954686185912</c:v>
                </c:pt>
                <c:pt idx="31">
                  <c:v>149.00209063204542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434432"/>
        <c:axId val="200435968"/>
      </c:scatterChart>
      <c:valAx>
        <c:axId val="200434432"/>
        <c:scaling>
          <c:orientation val="minMax"/>
        </c:scaling>
        <c:axPos val="b"/>
        <c:numFmt formatCode="General" sourceLinked="1"/>
        <c:tickLblPos val="nextTo"/>
        <c:crossAx val="200435968"/>
        <c:crosses val="autoZero"/>
        <c:crossBetween val="midCat"/>
      </c:valAx>
      <c:valAx>
        <c:axId val="200435968"/>
        <c:scaling>
          <c:orientation val="minMax"/>
        </c:scaling>
        <c:axPos val="l"/>
        <c:majorGridlines/>
        <c:numFmt formatCode="General" sourceLinked="1"/>
        <c:tickLblPos val="nextTo"/>
        <c:crossAx val="200434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'980011'!$B$2869:$B$2900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'980011'!$E$2869:$E$2900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'980011'!$B$2869:$B$2900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'980011'!$F$2869:$F$2900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760704"/>
        <c:axId val="200914048"/>
      </c:scatterChart>
      <c:valAx>
        <c:axId val="200760704"/>
        <c:scaling>
          <c:orientation val="minMax"/>
        </c:scaling>
        <c:axPos val="b"/>
        <c:numFmt formatCode="General" sourceLinked="1"/>
        <c:tickLblPos val="nextTo"/>
        <c:crossAx val="200914048"/>
        <c:crosses val="autoZero"/>
        <c:crossBetween val="midCat"/>
      </c:valAx>
      <c:valAx>
        <c:axId val="200914048"/>
        <c:scaling>
          <c:orientation val="minMax"/>
        </c:scaling>
        <c:axPos val="l"/>
        <c:majorGridlines/>
        <c:numFmt formatCode="General" sourceLinked="1"/>
        <c:tickLblPos val="nextTo"/>
        <c:crossAx val="200760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'980011'!$E$2919:$E$2950</c:f>
              <c:numCache>
                <c:formatCode>General</c:formatCode>
                <c:ptCount val="32"/>
                <c:pt idx="0">
                  <c:v>88</c:v>
                </c:pt>
                <c:pt idx="1">
                  <c:v>111</c:v>
                </c:pt>
                <c:pt idx="2">
                  <c:v>100</c:v>
                </c:pt>
                <c:pt idx="3">
                  <c:v>97</c:v>
                </c:pt>
                <c:pt idx="4">
                  <c:v>96</c:v>
                </c:pt>
                <c:pt idx="5">
                  <c:v>95</c:v>
                </c:pt>
                <c:pt idx="6">
                  <c:v>107</c:v>
                </c:pt>
                <c:pt idx="7">
                  <c:v>94</c:v>
                </c:pt>
                <c:pt idx="8">
                  <c:v>116</c:v>
                </c:pt>
                <c:pt idx="9">
                  <c:v>134</c:v>
                </c:pt>
                <c:pt idx="10">
                  <c:v>135</c:v>
                </c:pt>
                <c:pt idx="11">
                  <c:v>177</c:v>
                </c:pt>
                <c:pt idx="12">
                  <c:v>197</c:v>
                </c:pt>
                <c:pt idx="13">
                  <c:v>205</c:v>
                </c:pt>
                <c:pt idx="14">
                  <c:v>277</c:v>
                </c:pt>
                <c:pt idx="15">
                  <c:v>252</c:v>
                </c:pt>
                <c:pt idx="16">
                  <c:v>270</c:v>
                </c:pt>
                <c:pt idx="17">
                  <c:v>244</c:v>
                </c:pt>
                <c:pt idx="18">
                  <c:v>198</c:v>
                </c:pt>
                <c:pt idx="19">
                  <c:v>173</c:v>
                </c:pt>
                <c:pt idx="20">
                  <c:v>144</c:v>
                </c:pt>
                <c:pt idx="21">
                  <c:v>147</c:v>
                </c:pt>
                <c:pt idx="22">
                  <c:v>135</c:v>
                </c:pt>
                <c:pt idx="23">
                  <c:v>137</c:v>
                </c:pt>
                <c:pt idx="24">
                  <c:v>121</c:v>
                </c:pt>
                <c:pt idx="25">
                  <c:v>113</c:v>
                </c:pt>
                <c:pt idx="26">
                  <c:v>106</c:v>
                </c:pt>
                <c:pt idx="27">
                  <c:v>109</c:v>
                </c:pt>
                <c:pt idx="28">
                  <c:v>128</c:v>
                </c:pt>
                <c:pt idx="29">
                  <c:v>110</c:v>
                </c:pt>
                <c:pt idx="30">
                  <c:v>116</c:v>
                </c:pt>
                <c:pt idx="31">
                  <c:v>101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'980011'!$F$2919:$F$2950</c:f>
              <c:numCache>
                <c:formatCode>0</c:formatCode>
                <c:ptCount val="32"/>
                <c:pt idx="3">
                  <c:v>96.65821082256214</c:v>
                </c:pt>
                <c:pt idx="4">
                  <c:v>97.56648224923876</c:v>
                </c:pt>
                <c:pt idx="5">
                  <c:v>98.770939940902451</c:v>
                </c:pt>
                <c:pt idx="6">
                  <c:v>100.89473299139738</c:v>
                </c:pt>
                <c:pt idx="7">
                  <c:v>104.91181098920741</c:v>
                </c:pt>
                <c:pt idx="8">
                  <c:v>112.29897432086014</c:v>
                </c:pt>
                <c:pt idx="9">
                  <c:v>124.80175615493746</c:v>
                </c:pt>
                <c:pt idx="10">
                  <c:v>143.01055279778905</c:v>
                </c:pt>
                <c:pt idx="11">
                  <c:v>168.73312255373571</c:v>
                </c:pt>
                <c:pt idx="12">
                  <c:v>198.7446020932301</c:v>
                </c:pt>
                <c:pt idx="13">
                  <c:v>226.86467395980074</c:v>
                </c:pt>
                <c:pt idx="14">
                  <c:v>250.10963577999718</c:v>
                </c:pt>
                <c:pt idx="15">
                  <c:v>260.54299791988632</c:v>
                </c:pt>
                <c:pt idx="16">
                  <c:v>255.04759774769673</c:v>
                </c:pt>
                <c:pt idx="17">
                  <c:v>235.68776633628531</c:v>
                </c:pt>
                <c:pt idx="18">
                  <c:v>210.32565047463413</c:v>
                </c:pt>
                <c:pt idx="19">
                  <c:v>181.51797344322651</c:v>
                </c:pt>
                <c:pt idx="20">
                  <c:v>155.71566647952406</c:v>
                </c:pt>
                <c:pt idx="21">
                  <c:v>136.57750886649595</c:v>
                </c:pt>
                <c:pt idx="22">
                  <c:v>123.79514703224625</c:v>
                </c:pt>
                <c:pt idx="23">
                  <c:v>117.01315073011773</c:v>
                </c:pt>
                <c:pt idx="24">
                  <c:v>114.0783169646279</c:v>
                </c:pt>
                <c:pt idx="25">
                  <c:v>113.01387414069104</c:v>
                </c:pt>
                <c:pt idx="26">
                  <c:v>112.91605201005491</c:v>
                </c:pt>
                <c:pt idx="27">
                  <c:v>113.34791715549065</c:v>
                </c:pt>
                <c:pt idx="28">
                  <c:v>113.90340671256419</c:v>
                </c:pt>
                <c:pt idx="29">
                  <c:v>114.60237746059437</c:v>
                </c:pt>
                <c:pt idx="30">
                  <c:v>115.28182085714566</c:v>
                </c:pt>
                <c:pt idx="31">
                  <c:v>115.94252119713968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984832"/>
        <c:axId val="201076736"/>
      </c:scatterChart>
      <c:valAx>
        <c:axId val="200984832"/>
        <c:scaling>
          <c:orientation val="minMax"/>
        </c:scaling>
        <c:axPos val="b"/>
        <c:numFmt formatCode="General" sourceLinked="1"/>
        <c:tickLblPos val="nextTo"/>
        <c:crossAx val="201076736"/>
        <c:crosses val="autoZero"/>
        <c:crossBetween val="midCat"/>
      </c:valAx>
      <c:valAx>
        <c:axId val="201076736"/>
        <c:scaling>
          <c:orientation val="minMax"/>
        </c:scaling>
        <c:axPos val="l"/>
        <c:majorGridlines/>
        <c:numFmt formatCode="General" sourceLinked="1"/>
        <c:tickLblPos val="nextTo"/>
        <c:crossAx val="200984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'980011'!$E$269:$E$300</c:f>
              <c:numCache>
                <c:formatCode>General</c:formatCode>
                <c:ptCount val="32"/>
                <c:pt idx="0">
                  <c:v>90</c:v>
                </c:pt>
                <c:pt idx="1">
                  <c:v>83</c:v>
                </c:pt>
                <c:pt idx="2">
                  <c:v>85</c:v>
                </c:pt>
                <c:pt idx="3">
                  <c:v>101</c:v>
                </c:pt>
                <c:pt idx="4">
                  <c:v>104</c:v>
                </c:pt>
                <c:pt idx="5">
                  <c:v>98</c:v>
                </c:pt>
                <c:pt idx="6">
                  <c:v>97</c:v>
                </c:pt>
                <c:pt idx="7">
                  <c:v>90</c:v>
                </c:pt>
                <c:pt idx="8">
                  <c:v>135</c:v>
                </c:pt>
                <c:pt idx="9">
                  <c:v>152</c:v>
                </c:pt>
                <c:pt idx="10">
                  <c:v>180</c:v>
                </c:pt>
                <c:pt idx="11">
                  <c:v>228</c:v>
                </c:pt>
                <c:pt idx="12">
                  <c:v>261</c:v>
                </c:pt>
                <c:pt idx="13">
                  <c:v>274</c:v>
                </c:pt>
                <c:pt idx="14">
                  <c:v>278</c:v>
                </c:pt>
                <c:pt idx="15">
                  <c:v>264</c:v>
                </c:pt>
                <c:pt idx="16">
                  <c:v>230</c:v>
                </c:pt>
                <c:pt idx="17">
                  <c:v>173</c:v>
                </c:pt>
                <c:pt idx="18">
                  <c:v>150</c:v>
                </c:pt>
                <c:pt idx="19">
                  <c:v>149</c:v>
                </c:pt>
                <c:pt idx="20">
                  <c:v>131</c:v>
                </c:pt>
                <c:pt idx="21">
                  <c:v>115</c:v>
                </c:pt>
                <c:pt idx="22">
                  <c:v>138</c:v>
                </c:pt>
                <c:pt idx="23">
                  <c:v>105</c:v>
                </c:pt>
                <c:pt idx="24">
                  <c:v>124</c:v>
                </c:pt>
                <c:pt idx="25">
                  <c:v>116</c:v>
                </c:pt>
                <c:pt idx="26">
                  <c:v>109</c:v>
                </c:pt>
                <c:pt idx="27">
                  <c:v>126</c:v>
                </c:pt>
                <c:pt idx="28">
                  <c:v>112</c:v>
                </c:pt>
                <c:pt idx="29">
                  <c:v>103</c:v>
                </c:pt>
                <c:pt idx="30">
                  <c:v>102</c:v>
                </c:pt>
                <c:pt idx="31">
                  <c:v>118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'980011'!$F$269:$F$300</c:f>
              <c:numCache>
                <c:formatCode>0</c:formatCode>
                <c:ptCount val="32"/>
                <c:pt idx="3">
                  <c:v>96.840091319356077</c:v>
                </c:pt>
                <c:pt idx="4">
                  <c:v>97.939394891958969</c:v>
                </c:pt>
                <c:pt idx="5">
                  <c:v>99.662824345623335</c:v>
                </c:pt>
                <c:pt idx="6">
                  <c:v>103.25781876104875</c:v>
                </c:pt>
                <c:pt idx="7">
                  <c:v>110.8557283550542</c:v>
                </c:pt>
                <c:pt idx="8">
                  <c:v>125.39135864385598</c:v>
                </c:pt>
                <c:pt idx="9">
                  <c:v>149.44197786263427</c:v>
                </c:pt>
                <c:pt idx="10">
                  <c:v>181.84207102299342</c:v>
                </c:pt>
                <c:pt idx="11">
                  <c:v>221.49669805624907</c:v>
                </c:pt>
                <c:pt idx="12">
                  <c:v>257.68836437626464</c:v>
                </c:pt>
                <c:pt idx="13">
                  <c:v>279.12983652492534</c:v>
                </c:pt>
                <c:pt idx="14">
                  <c:v>280.70058553340687</c:v>
                </c:pt>
                <c:pt idx="15">
                  <c:v>259.90876894622153</c:v>
                </c:pt>
                <c:pt idx="16">
                  <c:v>224.52649089522919</c:v>
                </c:pt>
                <c:pt idx="17">
                  <c:v>186.38714863550945</c:v>
                </c:pt>
                <c:pt idx="18">
                  <c:v>156.50844993175463</c:v>
                </c:pt>
                <c:pt idx="19">
                  <c:v>134.0506264850502</c:v>
                </c:pt>
                <c:pt idx="20">
                  <c:v>120.78078718796806</c:v>
                </c:pt>
                <c:pt idx="21">
                  <c:v>114.50326856877098</c:v>
                </c:pt>
                <c:pt idx="22">
                  <c:v>112.13749542749017</c:v>
                </c:pt>
                <c:pt idx="23">
                  <c:v>111.77658309001573</c:v>
                </c:pt>
                <c:pt idx="24">
                  <c:v>112.12805864864598</c:v>
                </c:pt>
                <c:pt idx="25">
                  <c:v>112.70151278640705</c:v>
                </c:pt>
                <c:pt idx="26">
                  <c:v>113.40555868026618</c:v>
                </c:pt>
                <c:pt idx="27">
                  <c:v>114.17114020711888</c:v>
                </c:pt>
                <c:pt idx="28">
                  <c:v>114.84567308821075</c:v>
                </c:pt>
                <c:pt idx="29">
                  <c:v>115.61115100809265</c:v>
                </c:pt>
                <c:pt idx="30">
                  <c:v>116.33177554463904</c:v>
                </c:pt>
                <c:pt idx="31">
                  <c:v>117.02668702459708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820416"/>
        <c:axId val="201833088"/>
      </c:scatterChart>
      <c:valAx>
        <c:axId val="201820416"/>
        <c:scaling>
          <c:orientation val="minMax"/>
        </c:scaling>
        <c:axPos val="b"/>
        <c:numFmt formatCode="General" sourceLinked="1"/>
        <c:tickLblPos val="nextTo"/>
        <c:crossAx val="201833088"/>
        <c:crosses val="autoZero"/>
        <c:crossBetween val="midCat"/>
      </c:valAx>
      <c:valAx>
        <c:axId val="201833088"/>
        <c:scaling>
          <c:orientation val="minMax"/>
        </c:scaling>
        <c:axPos val="l"/>
        <c:majorGridlines/>
        <c:numFmt formatCode="General" sourceLinked="1"/>
        <c:tickLblPos val="nextTo"/>
        <c:crossAx val="201820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'980011'!$E$2969:$E$3000</c:f>
              <c:numCache>
                <c:formatCode>General</c:formatCode>
                <c:ptCount val="32"/>
                <c:pt idx="0">
                  <c:v>75</c:v>
                </c:pt>
                <c:pt idx="1">
                  <c:v>87</c:v>
                </c:pt>
                <c:pt idx="2">
                  <c:v>94</c:v>
                </c:pt>
                <c:pt idx="3">
                  <c:v>106</c:v>
                </c:pt>
                <c:pt idx="4">
                  <c:v>88</c:v>
                </c:pt>
                <c:pt idx="5">
                  <c:v>99</c:v>
                </c:pt>
                <c:pt idx="6">
                  <c:v>103</c:v>
                </c:pt>
                <c:pt idx="7">
                  <c:v>124</c:v>
                </c:pt>
                <c:pt idx="8">
                  <c:v>123</c:v>
                </c:pt>
                <c:pt idx="9">
                  <c:v>115</c:v>
                </c:pt>
                <c:pt idx="10">
                  <c:v>148</c:v>
                </c:pt>
                <c:pt idx="11">
                  <c:v>169</c:v>
                </c:pt>
                <c:pt idx="12">
                  <c:v>190</c:v>
                </c:pt>
                <c:pt idx="13">
                  <c:v>239</c:v>
                </c:pt>
                <c:pt idx="14">
                  <c:v>276</c:v>
                </c:pt>
                <c:pt idx="15">
                  <c:v>289</c:v>
                </c:pt>
                <c:pt idx="16">
                  <c:v>256</c:v>
                </c:pt>
                <c:pt idx="17">
                  <c:v>216</c:v>
                </c:pt>
                <c:pt idx="18">
                  <c:v>208</c:v>
                </c:pt>
                <c:pt idx="19">
                  <c:v>160</c:v>
                </c:pt>
                <c:pt idx="20">
                  <c:v>147</c:v>
                </c:pt>
                <c:pt idx="21">
                  <c:v>142</c:v>
                </c:pt>
                <c:pt idx="22">
                  <c:v>137</c:v>
                </c:pt>
                <c:pt idx="23">
                  <c:v>128</c:v>
                </c:pt>
                <c:pt idx="24">
                  <c:v>125</c:v>
                </c:pt>
                <c:pt idx="25">
                  <c:v>102</c:v>
                </c:pt>
                <c:pt idx="26">
                  <c:v>135</c:v>
                </c:pt>
                <c:pt idx="27">
                  <c:v>110</c:v>
                </c:pt>
                <c:pt idx="28">
                  <c:v>121</c:v>
                </c:pt>
                <c:pt idx="29">
                  <c:v>106</c:v>
                </c:pt>
                <c:pt idx="30">
                  <c:v>127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'980011'!$F$2969:$F$3000</c:f>
              <c:numCache>
                <c:formatCode>0</c:formatCode>
                <c:ptCount val="32"/>
                <c:pt idx="3">
                  <c:v>101.49183757452596</c:v>
                </c:pt>
                <c:pt idx="4">
                  <c:v>102.27231917174016</c:v>
                </c:pt>
                <c:pt idx="5">
                  <c:v>103.17976068122235</c:v>
                </c:pt>
                <c:pt idx="6">
                  <c:v>104.65829710026576</c:v>
                </c:pt>
                <c:pt idx="7">
                  <c:v>107.54019852236483</c:v>
                </c:pt>
                <c:pt idx="8">
                  <c:v>113.41452928422423</c:v>
                </c:pt>
                <c:pt idx="9">
                  <c:v>124.60903786406635</c:v>
                </c:pt>
                <c:pt idx="10">
                  <c:v>142.69996329883929</c:v>
                </c:pt>
                <c:pt idx="11">
                  <c:v>170.45589754895195</c:v>
                </c:pt>
                <c:pt idx="12">
                  <c:v>204.6896574330446</c:v>
                </c:pt>
                <c:pt idx="13">
                  <c:v>237.39808440102604</c:v>
                </c:pt>
                <c:pt idx="14">
                  <c:v>263.44521235086461</c:v>
                </c:pt>
                <c:pt idx="15">
                  <c:v>272.16275876941057</c:v>
                </c:pt>
                <c:pt idx="16">
                  <c:v>260.34552339933583</c:v>
                </c:pt>
                <c:pt idx="17">
                  <c:v>232.82719184401992</c:v>
                </c:pt>
                <c:pt idx="18">
                  <c:v>201.41721584299668</c:v>
                </c:pt>
                <c:pt idx="19">
                  <c:v>169.89919493895053</c:v>
                </c:pt>
                <c:pt idx="20">
                  <c:v>145.39686310745861</c:v>
                </c:pt>
                <c:pt idx="21">
                  <c:v>129.9920254022993</c:v>
                </c:pt>
                <c:pt idx="22">
                  <c:v>121.58725395506961</c:v>
                </c:pt>
                <c:pt idx="23">
                  <c:v>118.19714912078493</c:v>
                </c:pt>
                <c:pt idx="24">
                  <c:v>117.29031398161175</c:v>
                </c:pt>
                <c:pt idx="25">
                  <c:v>117.35442868407354</c:v>
                </c:pt>
                <c:pt idx="26">
                  <c:v>117.85591837416808</c:v>
                </c:pt>
                <c:pt idx="27">
                  <c:v>118.54916423749006</c:v>
                </c:pt>
                <c:pt idx="28">
                  <c:v>119.1961096866027</c:v>
                </c:pt>
                <c:pt idx="29">
                  <c:v>119.9405995206364</c:v>
                </c:pt>
                <c:pt idx="30">
                  <c:v>120.64379109102784</c:v>
                </c:pt>
                <c:pt idx="31">
                  <c:v>121.32230446803983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098368"/>
        <c:axId val="201099904"/>
      </c:scatterChart>
      <c:valAx>
        <c:axId val="201098368"/>
        <c:scaling>
          <c:orientation val="minMax"/>
        </c:scaling>
        <c:axPos val="b"/>
        <c:numFmt formatCode="General" sourceLinked="1"/>
        <c:tickLblPos val="nextTo"/>
        <c:crossAx val="201099904"/>
        <c:crosses val="autoZero"/>
        <c:crossBetween val="midCat"/>
      </c:valAx>
      <c:valAx>
        <c:axId val="201099904"/>
        <c:scaling>
          <c:orientation val="minMax"/>
        </c:scaling>
        <c:axPos val="l"/>
        <c:majorGridlines/>
        <c:numFmt formatCode="General" sourceLinked="1"/>
        <c:tickLblPos val="nextTo"/>
        <c:crossAx val="201098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'980011'!$E$3019:$E$3050</c:f>
              <c:numCache>
                <c:formatCode>General</c:formatCode>
                <c:ptCount val="32"/>
                <c:pt idx="0">
                  <c:v>99</c:v>
                </c:pt>
                <c:pt idx="1">
                  <c:v>87</c:v>
                </c:pt>
                <c:pt idx="2">
                  <c:v>101</c:v>
                </c:pt>
                <c:pt idx="3">
                  <c:v>108</c:v>
                </c:pt>
                <c:pt idx="4">
                  <c:v>110</c:v>
                </c:pt>
                <c:pt idx="5">
                  <c:v>122</c:v>
                </c:pt>
                <c:pt idx="6">
                  <c:v>135</c:v>
                </c:pt>
                <c:pt idx="7">
                  <c:v>125</c:v>
                </c:pt>
                <c:pt idx="8">
                  <c:v>152</c:v>
                </c:pt>
                <c:pt idx="9">
                  <c:v>155</c:v>
                </c:pt>
                <c:pt idx="10">
                  <c:v>160</c:v>
                </c:pt>
                <c:pt idx="11">
                  <c:v>183</c:v>
                </c:pt>
                <c:pt idx="12">
                  <c:v>193</c:v>
                </c:pt>
                <c:pt idx="13">
                  <c:v>223</c:v>
                </c:pt>
                <c:pt idx="14">
                  <c:v>251</c:v>
                </c:pt>
                <c:pt idx="15">
                  <c:v>222</c:v>
                </c:pt>
                <c:pt idx="16">
                  <c:v>255</c:v>
                </c:pt>
                <c:pt idx="17">
                  <c:v>221</c:v>
                </c:pt>
                <c:pt idx="18">
                  <c:v>185</c:v>
                </c:pt>
                <c:pt idx="19">
                  <c:v>179</c:v>
                </c:pt>
                <c:pt idx="20">
                  <c:v>162</c:v>
                </c:pt>
                <c:pt idx="21">
                  <c:v>133</c:v>
                </c:pt>
                <c:pt idx="22">
                  <c:v>108</c:v>
                </c:pt>
                <c:pt idx="23">
                  <c:v>131</c:v>
                </c:pt>
                <c:pt idx="24">
                  <c:v>103</c:v>
                </c:pt>
                <c:pt idx="25">
                  <c:v>122</c:v>
                </c:pt>
                <c:pt idx="26">
                  <c:v>130</c:v>
                </c:pt>
                <c:pt idx="27">
                  <c:v>115</c:v>
                </c:pt>
                <c:pt idx="28">
                  <c:v>105</c:v>
                </c:pt>
                <c:pt idx="29">
                  <c:v>111</c:v>
                </c:pt>
                <c:pt idx="30">
                  <c:v>123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'980011'!$F$3019:$F$3050</c:f>
              <c:numCache>
                <c:formatCode>0</c:formatCode>
                <c:ptCount val="32"/>
                <c:pt idx="3">
                  <c:v>117.06245323992694</c:v>
                </c:pt>
                <c:pt idx="4">
                  <c:v>117.55316567253104</c:v>
                </c:pt>
                <c:pt idx="5">
                  <c:v>118.68875552582557</c:v>
                </c:pt>
                <c:pt idx="6">
                  <c:v>121.22592869317248</c:v>
                </c:pt>
                <c:pt idx="7">
                  <c:v>126.20169673739521</c:v>
                </c:pt>
                <c:pt idx="8">
                  <c:v>134.74452522540108</c:v>
                </c:pt>
                <c:pt idx="9">
                  <c:v>147.70970807530841</c:v>
                </c:pt>
                <c:pt idx="10">
                  <c:v>164.5012974178525</c:v>
                </c:pt>
                <c:pt idx="11">
                  <c:v>185.56288497110705</c:v>
                </c:pt>
                <c:pt idx="12">
                  <c:v>207.33196645432255</c:v>
                </c:pt>
                <c:pt idx="13">
                  <c:v>225.27159912035597</c:v>
                </c:pt>
                <c:pt idx="14">
                  <c:v>237.5755266194748</c:v>
                </c:pt>
                <c:pt idx="15">
                  <c:v>239.95878496465133</c:v>
                </c:pt>
                <c:pt idx="16">
                  <c:v>231.64397850426315</c:v>
                </c:pt>
                <c:pt idx="17">
                  <c:v>214.84389664016481</c:v>
                </c:pt>
                <c:pt idx="18">
                  <c:v>195.0759771048366</c:v>
                </c:pt>
                <c:pt idx="19">
                  <c:v>173.29210808712173</c:v>
                </c:pt>
                <c:pt idx="20">
                  <c:v>153.61452137453796</c:v>
                </c:pt>
                <c:pt idx="21">
                  <c:v>138.41753537521168</c:v>
                </c:pt>
                <c:pt idx="22">
                  <c:v>127.47662006876996</c:v>
                </c:pt>
                <c:pt idx="23">
                  <c:v>120.90497046993613</c:v>
                </c:pt>
                <c:pt idx="24">
                  <c:v>117.41929586792159</c:v>
                </c:pt>
                <c:pt idx="25">
                  <c:v>115.5375660984955</c:v>
                </c:pt>
                <c:pt idx="26">
                  <c:v>114.48864689282753</c:v>
                </c:pt>
                <c:pt idx="27">
                  <c:v>113.95249031010569</c:v>
                </c:pt>
                <c:pt idx="28">
                  <c:v>113.70069174426412</c:v>
                </c:pt>
                <c:pt idx="29">
                  <c:v>113.51502778851319</c:v>
                </c:pt>
                <c:pt idx="30">
                  <c:v>113.37702544174212</c:v>
                </c:pt>
                <c:pt idx="31">
                  <c:v>113.25535058704575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523200"/>
        <c:axId val="201524736"/>
      </c:scatterChart>
      <c:valAx>
        <c:axId val="201523200"/>
        <c:scaling>
          <c:orientation val="minMax"/>
        </c:scaling>
        <c:axPos val="b"/>
        <c:numFmt formatCode="General" sourceLinked="1"/>
        <c:tickLblPos val="nextTo"/>
        <c:crossAx val="201524736"/>
        <c:crosses val="autoZero"/>
        <c:crossBetween val="midCat"/>
      </c:valAx>
      <c:valAx>
        <c:axId val="201524736"/>
        <c:scaling>
          <c:orientation val="minMax"/>
        </c:scaling>
        <c:axPos val="l"/>
        <c:majorGridlines/>
        <c:numFmt formatCode="General" sourceLinked="1"/>
        <c:tickLblPos val="nextTo"/>
        <c:crossAx val="201523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'980011'!$E$3069:$E$3100</c:f>
              <c:numCache>
                <c:formatCode>General</c:formatCode>
                <c:ptCount val="32"/>
                <c:pt idx="0">
                  <c:v>102</c:v>
                </c:pt>
                <c:pt idx="1">
                  <c:v>124</c:v>
                </c:pt>
                <c:pt idx="2">
                  <c:v>108</c:v>
                </c:pt>
                <c:pt idx="3">
                  <c:v>134</c:v>
                </c:pt>
                <c:pt idx="4">
                  <c:v>125</c:v>
                </c:pt>
                <c:pt idx="5">
                  <c:v>125</c:v>
                </c:pt>
                <c:pt idx="6">
                  <c:v>138</c:v>
                </c:pt>
                <c:pt idx="7">
                  <c:v>156</c:v>
                </c:pt>
                <c:pt idx="8">
                  <c:v>132</c:v>
                </c:pt>
                <c:pt idx="9">
                  <c:v>183</c:v>
                </c:pt>
                <c:pt idx="10">
                  <c:v>192</c:v>
                </c:pt>
                <c:pt idx="11">
                  <c:v>169</c:v>
                </c:pt>
                <c:pt idx="12">
                  <c:v>231</c:v>
                </c:pt>
                <c:pt idx="13">
                  <c:v>235</c:v>
                </c:pt>
                <c:pt idx="14">
                  <c:v>250</c:v>
                </c:pt>
                <c:pt idx="15">
                  <c:v>225</c:v>
                </c:pt>
                <c:pt idx="16">
                  <c:v>262</c:v>
                </c:pt>
                <c:pt idx="17">
                  <c:v>252</c:v>
                </c:pt>
                <c:pt idx="18">
                  <c:v>247</c:v>
                </c:pt>
                <c:pt idx="19">
                  <c:v>246</c:v>
                </c:pt>
                <c:pt idx="20">
                  <c:v>220</c:v>
                </c:pt>
                <c:pt idx="21">
                  <c:v>210</c:v>
                </c:pt>
                <c:pt idx="22">
                  <c:v>202</c:v>
                </c:pt>
                <c:pt idx="23">
                  <c:v>190</c:v>
                </c:pt>
                <c:pt idx="24">
                  <c:v>186</c:v>
                </c:pt>
                <c:pt idx="25">
                  <c:v>163</c:v>
                </c:pt>
                <c:pt idx="26">
                  <c:v>184</c:v>
                </c:pt>
                <c:pt idx="27">
                  <c:v>170</c:v>
                </c:pt>
                <c:pt idx="28">
                  <c:v>158</c:v>
                </c:pt>
                <c:pt idx="29">
                  <c:v>136</c:v>
                </c:pt>
                <c:pt idx="30">
                  <c:v>127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'980011'!$F$3069:$F$3100</c:f>
              <c:numCache>
                <c:formatCode>0</c:formatCode>
                <c:ptCount val="32"/>
                <c:pt idx="3">
                  <c:v>122.91601441832421</c:v>
                </c:pt>
                <c:pt idx="4">
                  <c:v>126.77855373809894</c:v>
                </c:pt>
                <c:pt idx="5">
                  <c:v>131.57917586433874</c:v>
                </c:pt>
                <c:pt idx="6">
                  <c:v>138.15854694447947</c:v>
                </c:pt>
                <c:pt idx="7">
                  <c:v>146.6763251052015</c:v>
                </c:pt>
                <c:pt idx="8">
                  <c:v>157.06229868684986</c:v>
                </c:pt>
                <c:pt idx="9">
                  <c:v>169.10139522046555</c:v>
                </c:pt>
                <c:pt idx="10">
                  <c:v>181.9390852306187</c:v>
                </c:pt>
                <c:pt idx="11">
                  <c:v>196.19153159983571</c:v>
                </c:pt>
                <c:pt idx="12">
                  <c:v>210.38512417987917</c:v>
                </c:pt>
                <c:pt idx="13">
                  <c:v>223.04105143803238</c:v>
                </c:pt>
                <c:pt idx="14">
                  <c:v>234.70102646571675</c:v>
                </c:pt>
                <c:pt idx="15">
                  <c:v>243.60809096665449</c:v>
                </c:pt>
                <c:pt idx="16">
                  <c:v>248.868420275218</c:v>
                </c:pt>
                <c:pt idx="17">
                  <c:v>250.03413039213277</c:v>
                </c:pt>
                <c:pt idx="18">
                  <c:v>247.48195721903548</c:v>
                </c:pt>
                <c:pt idx="19">
                  <c:v>241.22364675502496</c:v>
                </c:pt>
                <c:pt idx="20">
                  <c:v>231.74212456171878</c:v>
                </c:pt>
                <c:pt idx="21">
                  <c:v>220.12634773387521</c:v>
                </c:pt>
                <c:pt idx="22">
                  <c:v>206.72148547911249</c:v>
                </c:pt>
                <c:pt idx="23">
                  <c:v>193.43241479545742</c:v>
                </c:pt>
                <c:pt idx="24">
                  <c:v>181.74666308679394</c:v>
                </c:pt>
                <c:pt idx="25">
                  <c:v>171.33307159373516</c:v>
                </c:pt>
                <c:pt idx="26">
                  <c:v>161.57695591953271</c:v>
                </c:pt>
                <c:pt idx="27">
                  <c:v>153.24017873882261</c:v>
                </c:pt>
                <c:pt idx="28">
                  <c:v>147.56055634721579</c:v>
                </c:pt>
                <c:pt idx="29">
                  <c:v>142.78693952732087</c:v>
                </c:pt>
                <c:pt idx="30">
                  <c:v>139.67610958003596</c:v>
                </c:pt>
                <c:pt idx="31">
                  <c:v>137.70143843035967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558656"/>
        <c:axId val="201585024"/>
      </c:scatterChart>
      <c:valAx>
        <c:axId val="201558656"/>
        <c:scaling>
          <c:orientation val="minMax"/>
        </c:scaling>
        <c:axPos val="b"/>
        <c:numFmt formatCode="General" sourceLinked="1"/>
        <c:tickLblPos val="nextTo"/>
        <c:crossAx val="201585024"/>
        <c:crosses val="autoZero"/>
        <c:crossBetween val="midCat"/>
      </c:valAx>
      <c:valAx>
        <c:axId val="201585024"/>
        <c:scaling>
          <c:orientation val="minMax"/>
        </c:scaling>
        <c:axPos val="l"/>
        <c:majorGridlines/>
        <c:numFmt formatCode="General" sourceLinked="1"/>
        <c:tickLblPos val="nextTo"/>
        <c:crossAx val="201558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'980011'!$E$3119:$E$3150</c:f>
              <c:numCache>
                <c:formatCode>General</c:formatCode>
                <c:ptCount val="32"/>
                <c:pt idx="0">
                  <c:v>102</c:v>
                </c:pt>
                <c:pt idx="1">
                  <c:v>135</c:v>
                </c:pt>
                <c:pt idx="2">
                  <c:v>141</c:v>
                </c:pt>
                <c:pt idx="3">
                  <c:v>134</c:v>
                </c:pt>
                <c:pt idx="4">
                  <c:v>131</c:v>
                </c:pt>
                <c:pt idx="5">
                  <c:v>136</c:v>
                </c:pt>
                <c:pt idx="6">
                  <c:v>152</c:v>
                </c:pt>
                <c:pt idx="7">
                  <c:v>147</c:v>
                </c:pt>
                <c:pt idx="8">
                  <c:v>140</c:v>
                </c:pt>
                <c:pt idx="9">
                  <c:v>156</c:v>
                </c:pt>
                <c:pt idx="10">
                  <c:v>153</c:v>
                </c:pt>
                <c:pt idx="11">
                  <c:v>168</c:v>
                </c:pt>
                <c:pt idx="12">
                  <c:v>194</c:v>
                </c:pt>
                <c:pt idx="13">
                  <c:v>208</c:v>
                </c:pt>
                <c:pt idx="14">
                  <c:v>241</c:v>
                </c:pt>
                <c:pt idx="15">
                  <c:v>196</c:v>
                </c:pt>
                <c:pt idx="16">
                  <c:v>246</c:v>
                </c:pt>
                <c:pt idx="17">
                  <c:v>248</c:v>
                </c:pt>
                <c:pt idx="18">
                  <c:v>243</c:v>
                </c:pt>
                <c:pt idx="19">
                  <c:v>215</c:v>
                </c:pt>
                <c:pt idx="20">
                  <c:v>217</c:v>
                </c:pt>
                <c:pt idx="21">
                  <c:v>248</c:v>
                </c:pt>
                <c:pt idx="22">
                  <c:v>195</c:v>
                </c:pt>
                <c:pt idx="23">
                  <c:v>199</c:v>
                </c:pt>
                <c:pt idx="24">
                  <c:v>167</c:v>
                </c:pt>
                <c:pt idx="25">
                  <c:v>148</c:v>
                </c:pt>
                <c:pt idx="26">
                  <c:v>157</c:v>
                </c:pt>
                <c:pt idx="27">
                  <c:v>153</c:v>
                </c:pt>
                <c:pt idx="28">
                  <c:v>144</c:v>
                </c:pt>
                <c:pt idx="29">
                  <c:v>148</c:v>
                </c:pt>
                <c:pt idx="30">
                  <c:v>160</c:v>
                </c:pt>
                <c:pt idx="31">
                  <c:v>160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'980011'!$F$3119:$F$3150</c:f>
              <c:numCache>
                <c:formatCode>0</c:formatCode>
                <c:ptCount val="32"/>
                <c:pt idx="3">
                  <c:v>134.86120455254783</c:v>
                </c:pt>
                <c:pt idx="4">
                  <c:v>135.81849538876017</c:v>
                </c:pt>
                <c:pt idx="5">
                  <c:v>137.06946875979287</c:v>
                </c:pt>
                <c:pt idx="6">
                  <c:v>139.01992434662691</c:v>
                </c:pt>
                <c:pt idx="7">
                  <c:v>142.05752718514859</c:v>
                </c:pt>
                <c:pt idx="8">
                  <c:v>146.62536492041153</c:v>
                </c:pt>
                <c:pt idx="9">
                  <c:v>153.16765854828606</c:v>
                </c:pt>
                <c:pt idx="10">
                  <c:v>161.66977506513177</c:v>
                </c:pt>
                <c:pt idx="11">
                  <c:v>173.02470678704802</c:v>
                </c:pt>
                <c:pt idx="12">
                  <c:v>186.45384636645653</c:v>
                </c:pt>
                <c:pt idx="13">
                  <c:v>200.39142407362596</c:v>
                </c:pt>
                <c:pt idx="14">
                  <c:v>215.17895752625657</c:v>
                </c:pt>
                <c:pt idx="15">
                  <c:v>228.25829962744737</c:v>
                </c:pt>
                <c:pt idx="16">
                  <c:v>237.64742323097786</c:v>
                </c:pt>
                <c:pt idx="17">
                  <c:v>241.90574360348171</c:v>
                </c:pt>
                <c:pt idx="18">
                  <c:v>240.82746537255812</c:v>
                </c:pt>
                <c:pt idx="19">
                  <c:v>234.65116779432071</c:v>
                </c:pt>
                <c:pt idx="20">
                  <c:v>224.12461806265</c:v>
                </c:pt>
                <c:pt idx="21">
                  <c:v>211.11632481172404</c:v>
                </c:pt>
                <c:pt idx="22">
                  <c:v>196.75249969113787</c:v>
                </c:pt>
                <c:pt idx="23">
                  <c:v>183.64540787122178</c:v>
                </c:pt>
                <c:pt idx="24">
                  <c:v>173.3215427095958</c:v>
                </c:pt>
                <c:pt idx="25">
                  <c:v>165.26283311091493</c:v>
                </c:pt>
                <c:pt idx="26">
                  <c:v>158.86984172475036</c:v>
                </c:pt>
                <c:pt idx="27">
                  <c:v>154.47297729754166</c:v>
                </c:pt>
                <c:pt idx="28">
                  <c:v>152.17382025283604</c:v>
                </c:pt>
                <c:pt idx="29">
                  <c:v>150.81565952982049</c:v>
                </c:pt>
                <c:pt idx="30">
                  <c:v>150.34026104417472</c:v>
                </c:pt>
                <c:pt idx="31">
                  <c:v>150.33226431424177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598464"/>
        <c:axId val="201600000"/>
      </c:scatterChart>
      <c:valAx>
        <c:axId val="201598464"/>
        <c:scaling>
          <c:orientation val="minMax"/>
        </c:scaling>
        <c:axPos val="b"/>
        <c:numFmt formatCode="General" sourceLinked="1"/>
        <c:tickLblPos val="nextTo"/>
        <c:crossAx val="201600000"/>
        <c:crosses val="autoZero"/>
        <c:crossBetween val="midCat"/>
      </c:valAx>
      <c:valAx>
        <c:axId val="201600000"/>
        <c:scaling>
          <c:orientation val="minMax"/>
        </c:scaling>
        <c:axPos val="l"/>
        <c:majorGridlines/>
        <c:numFmt formatCode="General" sourceLinked="1"/>
        <c:tickLblPos val="nextTo"/>
        <c:crossAx val="201598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'980011'!$E$3169:$E$3200</c:f>
              <c:numCache>
                <c:formatCode>General</c:formatCode>
                <c:ptCount val="32"/>
                <c:pt idx="0">
                  <c:v>89</c:v>
                </c:pt>
                <c:pt idx="1">
                  <c:v>132</c:v>
                </c:pt>
                <c:pt idx="2">
                  <c:v>141</c:v>
                </c:pt>
                <c:pt idx="3">
                  <c:v>116</c:v>
                </c:pt>
                <c:pt idx="4">
                  <c:v>137</c:v>
                </c:pt>
                <c:pt idx="5">
                  <c:v>131</c:v>
                </c:pt>
                <c:pt idx="6">
                  <c:v>154</c:v>
                </c:pt>
                <c:pt idx="7">
                  <c:v>167</c:v>
                </c:pt>
                <c:pt idx="8">
                  <c:v>163</c:v>
                </c:pt>
                <c:pt idx="9">
                  <c:v>189</c:v>
                </c:pt>
                <c:pt idx="10">
                  <c:v>191</c:v>
                </c:pt>
                <c:pt idx="11">
                  <c:v>188</c:v>
                </c:pt>
                <c:pt idx="12">
                  <c:v>201</c:v>
                </c:pt>
                <c:pt idx="13">
                  <c:v>232</c:v>
                </c:pt>
                <c:pt idx="14">
                  <c:v>256</c:v>
                </c:pt>
                <c:pt idx="15">
                  <c:v>245</c:v>
                </c:pt>
                <c:pt idx="16">
                  <c:v>251</c:v>
                </c:pt>
                <c:pt idx="17">
                  <c:v>258</c:v>
                </c:pt>
                <c:pt idx="18">
                  <c:v>232</c:v>
                </c:pt>
                <c:pt idx="19">
                  <c:v>225</c:v>
                </c:pt>
                <c:pt idx="20">
                  <c:v>228</c:v>
                </c:pt>
                <c:pt idx="21">
                  <c:v>188</c:v>
                </c:pt>
                <c:pt idx="22">
                  <c:v>185</c:v>
                </c:pt>
                <c:pt idx="23">
                  <c:v>175</c:v>
                </c:pt>
                <c:pt idx="24">
                  <c:v>186</c:v>
                </c:pt>
                <c:pt idx="25">
                  <c:v>154</c:v>
                </c:pt>
                <c:pt idx="26">
                  <c:v>163</c:v>
                </c:pt>
                <c:pt idx="27">
                  <c:v>138</c:v>
                </c:pt>
                <c:pt idx="28">
                  <c:v>141</c:v>
                </c:pt>
                <c:pt idx="29">
                  <c:v>159</c:v>
                </c:pt>
                <c:pt idx="30">
                  <c:v>133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'980011'!$F$3169:$F$3200</c:f>
              <c:numCache>
                <c:formatCode>0</c:formatCode>
                <c:ptCount val="32"/>
                <c:pt idx="3">
                  <c:v>126.18464756833075</c:v>
                </c:pt>
                <c:pt idx="4">
                  <c:v>130.79251812342207</c:v>
                </c:pt>
                <c:pt idx="5">
                  <c:v>136.46136015847713</c:v>
                </c:pt>
                <c:pt idx="6">
                  <c:v>144.11768609318574</c:v>
                </c:pt>
                <c:pt idx="7">
                  <c:v>153.83539069187137</c:v>
                </c:pt>
                <c:pt idx="8">
                  <c:v>165.39251013709909</c:v>
                </c:pt>
                <c:pt idx="9">
                  <c:v>178.38847626046314</c:v>
                </c:pt>
                <c:pt idx="10">
                  <c:v>191.7565930147216</c:v>
                </c:pt>
                <c:pt idx="11">
                  <c:v>205.95185467414271</c:v>
                </c:pt>
                <c:pt idx="12">
                  <c:v>219.29392478988152</c:v>
                </c:pt>
                <c:pt idx="13">
                  <c:v>230.31902013346874</c:v>
                </c:pt>
                <c:pt idx="14">
                  <c:v>239.36923665257345</c:v>
                </c:pt>
                <c:pt idx="15">
                  <c:v>244.87500037456931</c:v>
                </c:pt>
                <c:pt idx="16">
                  <c:v>246.24275956675743</c:v>
                </c:pt>
                <c:pt idx="17">
                  <c:v>243.44042271369864</c:v>
                </c:pt>
                <c:pt idx="18">
                  <c:v>237.49059882787773</c:v>
                </c:pt>
                <c:pt idx="19">
                  <c:v>228.23266960353686</c:v>
                </c:pt>
                <c:pt idx="20">
                  <c:v>216.64077457211505</c:v>
                </c:pt>
                <c:pt idx="21">
                  <c:v>204.02992932740818</c:v>
                </c:pt>
                <c:pt idx="22">
                  <c:v>190.7609862612799</c:v>
                </c:pt>
                <c:pt idx="23">
                  <c:v>178.62196215632846</c:v>
                </c:pt>
                <c:pt idx="24">
                  <c:v>168.67942421291934</c:v>
                </c:pt>
                <c:pt idx="25">
                  <c:v>160.38595557061856</c:v>
                </c:pt>
                <c:pt idx="26">
                  <c:v>153.13610315735403</c:v>
                </c:pt>
                <c:pt idx="27">
                  <c:v>147.40877266588916</c:v>
                </c:pt>
                <c:pt idx="28">
                  <c:v>143.82493473553978</c:v>
                </c:pt>
                <c:pt idx="29">
                  <c:v>141.10109793622615</c:v>
                </c:pt>
                <c:pt idx="30">
                  <c:v>139.55965032886414</c:v>
                </c:pt>
                <c:pt idx="31">
                  <c:v>138.77262574461093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630080"/>
        <c:axId val="201631616"/>
      </c:scatterChart>
      <c:valAx>
        <c:axId val="201630080"/>
        <c:scaling>
          <c:orientation val="minMax"/>
        </c:scaling>
        <c:axPos val="b"/>
        <c:numFmt formatCode="General" sourceLinked="1"/>
        <c:tickLblPos val="nextTo"/>
        <c:crossAx val="201631616"/>
        <c:crosses val="autoZero"/>
        <c:crossBetween val="midCat"/>
      </c:valAx>
      <c:valAx>
        <c:axId val="201631616"/>
        <c:scaling>
          <c:orientation val="minMax"/>
        </c:scaling>
        <c:axPos val="l"/>
        <c:majorGridlines/>
        <c:numFmt formatCode="General" sourceLinked="1"/>
        <c:tickLblPos val="nextTo"/>
        <c:crossAx val="201630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'980011'!$E$3219:$E$3250</c:f>
              <c:numCache>
                <c:formatCode>General</c:formatCode>
                <c:ptCount val="32"/>
                <c:pt idx="0">
                  <c:v>88</c:v>
                </c:pt>
                <c:pt idx="1">
                  <c:v>105</c:v>
                </c:pt>
                <c:pt idx="2">
                  <c:v>92</c:v>
                </c:pt>
                <c:pt idx="3">
                  <c:v>124</c:v>
                </c:pt>
                <c:pt idx="4">
                  <c:v>96</c:v>
                </c:pt>
                <c:pt idx="5">
                  <c:v>108</c:v>
                </c:pt>
                <c:pt idx="6">
                  <c:v>103</c:v>
                </c:pt>
                <c:pt idx="7">
                  <c:v>114</c:v>
                </c:pt>
                <c:pt idx="8">
                  <c:v>127</c:v>
                </c:pt>
                <c:pt idx="9">
                  <c:v>134</c:v>
                </c:pt>
                <c:pt idx="10">
                  <c:v>154</c:v>
                </c:pt>
                <c:pt idx="11">
                  <c:v>171</c:v>
                </c:pt>
                <c:pt idx="12">
                  <c:v>208</c:v>
                </c:pt>
                <c:pt idx="13">
                  <c:v>222</c:v>
                </c:pt>
                <c:pt idx="14">
                  <c:v>225</c:v>
                </c:pt>
                <c:pt idx="15">
                  <c:v>227</c:v>
                </c:pt>
                <c:pt idx="16">
                  <c:v>217</c:v>
                </c:pt>
                <c:pt idx="17">
                  <c:v>207</c:v>
                </c:pt>
                <c:pt idx="18">
                  <c:v>161</c:v>
                </c:pt>
                <c:pt idx="19">
                  <c:v>160</c:v>
                </c:pt>
                <c:pt idx="20">
                  <c:v>126</c:v>
                </c:pt>
                <c:pt idx="21">
                  <c:v>124</c:v>
                </c:pt>
                <c:pt idx="22">
                  <c:v>117</c:v>
                </c:pt>
                <c:pt idx="23">
                  <c:v>131</c:v>
                </c:pt>
                <c:pt idx="24">
                  <c:v>114</c:v>
                </c:pt>
                <c:pt idx="25">
                  <c:v>106</c:v>
                </c:pt>
                <c:pt idx="26">
                  <c:v>104</c:v>
                </c:pt>
                <c:pt idx="27">
                  <c:v>120</c:v>
                </c:pt>
                <c:pt idx="28">
                  <c:v>109</c:v>
                </c:pt>
                <c:pt idx="29">
                  <c:v>80</c:v>
                </c:pt>
                <c:pt idx="30">
                  <c:v>106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'980011'!$F$3219:$F$3250</c:f>
              <c:numCache>
                <c:formatCode>0</c:formatCode>
                <c:ptCount val="32"/>
                <c:pt idx="3">
                  <c:v>107.50309188816236</c:v>
                </c:pt>
                <c:pt idx="4">
                  <c:v>107.82783437988657</c:v>
                </c:pt>
                <c:pt idx="5">
                  <c:v>108.680310265644</c:v>
                </c:pt>
                <c:pt idx="6">
                  <c:v>110.77223313580159</c:v>
                </c:pt>
                <c:pt idx="7">
                  <c:v>115.21669229703201</c:v>
                </c:pt>
                <c:pt idx="8">
                  <c:v>123.37138749303865</c:v>
                </c:pt>
                <c:pt idx="9">
                  <c:v>136.40783441406685</c:v>
                </c:pt>
                <c:pt idx="10">
                  <c:v>153.91604795989682</c:v>
                </c:pt>
                <c:pt idx="11">
                  <c:v>176.32947650707786</c:v>
                </c:pt>
                <c:pt idx="12">
                  <c:v>199.50669772111766</c:v>
                </c:pt>
                <c:pt idx="13">
                  <c:v>218.04116420390849</c:v>
                </c:pt>
                <c:pt idx="14">
                  <c:v>229.41736627779639</c:v>
                </c:pt>
                <c:pt idx="15">
                  <c:v>229.05300229178928</c:v>
                </c:pt>
                <c:pt idx="16">
                  <c:v>216.88338446957397</c:v>
                </c:pt>
                <c:pt idx="17">
                  <c:v>196.47937401504103</c:v>
                </c:pt>
                <c:pt idx="18">
                  <c:v>174.65236038674266</c:v>
                </c:pt>
                <c:pt idx="19">
                  <c:v>152.54423713189973</c:v>
                </c:pt>
                <c:pt idx="20">
                  <c:v>134.30542978122955</c:v>
                </c:pt>
                <c:pt idx="21">
                  <c:v>121.54546009700431</c:v>
                </c:pt>
                <c:pt idx="22">
                  <c:v>113.31450360579441</c:v>
                </c:pt>
                <c:pt idx="23">
                  <c:v>108.93443677567593</c:v>
                </c:pt>
                <c:pt idx="24">
                  <c:v>106.87884377870118</c:v>
                </c:pt>
                <c:pt idx="25">
                  <c:v>105.88910229329758</c:v>
                </c:pt>
                <c:pt idx="26">
                  <c:v>105.3874108290624</c:v>
                </c:pt>
                <c:pt idx="27">
                  <c:v>105.13822579185087</c:v>
                </c:pt>
                <c:pt idx="28">
                  <c:v>105.00985607974305</c:v>
                </c:pt>
                <c:pt idx="29">
                  <c:v>104.89848519430896</c:v>
                </c:pt>
                <c:pt idx="30">
                  <c:v>104.80405834078674</c:v>
                </c:pt>
                <c:pt idx="31">
                  <c:v>104.71561823752212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653248"/>
        <c:axId val="201814784"/>
      </c:scatterChart>
      <c:valAx>
        <c:axId val="201653248"/>
        <c:scaling>
          <c:orientation val="minMax"/>
        </c:scaling>
        <c:axPos val="b"/>
        <c:numFmt formatCode="General" sourceLinked="1"/>
        <c:tickLblPos val="nextTo"/>
        <c:crossAx val="201814784"/>
        <c:crosses val="autoZero"/>
        <c:crossBetween val="midCat"/>
      </c:valAx>
      <c:valAx>
        <c:axId val="201814784"/>
        <c:scaling>
          <c:orientation val="minMax"/>
        </c:scaling>
        <c:axPos val="l"/>
        <c:majorGridlines/>
        <c:numFmt formatCode="General" sourceLinked="1"/>
        <c:tickLblPos val="nextTo"/>
        <c:crossAx val="201653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'980011'!$E$3269:$E$3300</c:f>
              <c:numCache>
                <c:formatCode>General</c:formatCode>
                <c:ptCount val="32"/>
                <c:pt idx="0">
                  <c:v>90</c:v>
                </c:pt>
                <c:pt idx="1">
                  <c:v>84</c:v>
                </c:pt>
                <c:pt idx="2">
                  <c:v>106</c:v>
                </c:pt>
                <c:pt idx="3">
                  <c:v>87</c:v>
                </c:pt>
                <c:pt idx="4">
                  <c:v>102</c:v>
                </c:pt>
                <c:pt idx="5">
                  <c:v>97</c:v>
                </c:pt>
                <c:pt idx="6">
                  <c:v>122</c:v>
                </c:pt>
                <c:pt idx="7">
                  <c:v>120</c:v>
                </c:pt>
                <c:pt idx="8">
                  <c:v>127</c:v>
                </c:pt>
                <c:pt idx="9">
                  <c:v>124</c:v>
                </c:pt>
                <c:pt idx="10">
                  <c:v>149</c:v>
                </c:pt>
                <c:pt idx="11">
                  <c:v>174</c:v>
                </c:pt>
                <c:pt idx="12">
                  <c:v>193</c:v>
                </c:pt>
                <c:pt idx="13">
                  <c:v>210</c:v>
                </c:pt>
                <c:pt idx="14">
                  <c:v>242</c:v>
                </c:pt>
                <c:pt idx="15">
                  <c:v>244</c:v>
                </c:pt>
                <c:pt idx="16">
                  <c:v>271</c:v>
                </c:pt>
                <c:pt idx="17">
                  <c:v>199</c:v>
                </c:pt>
                <c:pt idx="18">
                  <c:v>184</c:v>
                </c:pt>
                <c:pt idx="19">
                  <c:v>154</c:v>
                </c:pt>
                <c:pt idx="20">
                  <c:v>147</c:v>
                </c:pt>
                <c:pt idx="21">
                  <c:v>129</c:v>
                </c:pt>
                <c:pt idx="22">
                  <c:v>120</c:v>
                </c:pt>
                <c:pt idx="23">
                  <c:v>126</c:v>
                </c:pt>
                <c:pt idx="24">
                  <c:v>100</c:v>
                </c:pt>
                <c:pt idx="25">
                  <c:v>111</c:v>
                </c:pt>
                <c:pt idx="26">
                  <c:v>113</c:v>
                </c:pt>
                <c:pt idx="27">
                  <c:v>90</c:v>
                </c:pt>
                <c:pt idx="28">
                  <c:v>131</c:v>
                </c:pt>
                <c:pt idx="29">
                  <c:v>92</c:v>
                </c:pt>
                <c:pt idx="30">
                  <c:v>101</c:v>
                </c:pt>
                <c:pt idx="31">
                  <c:v>117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'980011'!$F$3269:$F$3300</c:f>
              <c:numCache>
                <c:formatCode>0</c:formatCode>
                <c:ptCount val="32"/>
                <c:pt idx="3">
                  <c:v>101.02873400400661</c:v>
                </c:pt>
                <c:pt idx="4">
                  <c:v>101.62579613629407</c:v>
                </c:pt>
                <c:pt idx="5">
                  <c:v>102.68420224309989</c:v>
                </c:pt>
                <c:pt idx="6">
                  <c:v>104.90882832982317</c:v>
                </c:pt>
                <c:pt idx="7">
                  <c:v>109.38167115713985</c:v>
                </c:pt>
                <c:pt idx="8">
                  <c:v>117.51530887317494</c:v>
                </c:pt>
                <c:pt idx="9">
                  <c:v>130.68780283338117</c:v>
                </c:pt>
                <c:pt idx="10">
                  <c:v>148.82531688719257</c:v>
                </c:pt>
                <c:pt idx="11">
                  <c:v>172.88480729980549</c:v>
                </c:pt>
                <c:pt idx="12">
                  <c:v>199.04384378418266</c:v>
                </c:pt>
                <c:pt idx="13">
                  <c:v>221.60709463454882</c:v>
                </c:pt>
                <c:pt idx="14">
                  <c:v>237.96097820827441</c:v>
                </c:pt>
                <c:pt idx="15">
                  <c:v>242.22012083112719</c:v>
                </c:pt>
                <c:pt idx="16">
                  <c:v>233.05962351339363</c:v>
                </c:pt>
                <c:pt idx="17">
                  <c:v>213.31725903893829</c:v>
                </c:pt>
                <c:pt idx="18">
                  <c:v>190.09566103367143</c:v>
                </c:pt>
                <c:pt idx="19">
                  <c:v>165.04943149748263</c:v>
                </c:pt>
                <c:pt idx="20">
                  <c:v>143.27445947135763</c:v>
                </c:pt>
                <c:pt idx="21">
                  <c:v>127.34339556602043</c:v>
                </c:pt>
                <c:pt idx="22">
                  <c:v>116.68157339998818</c:v>
                </c:pt>
                <c:pt idx="23">
                  <c:v>110.88208524372499</c:v>
                </c:pt>
                <c:pt idx="24">
                  <c:v>108.19415134905911</c:v>
                </c:pt>
                <c:pt idx="25">
                  <c:v>107.01264407088189</c:v>
                </c:pt>
                <c:pt idx="26">
                  <c:v>106.58536632730801</c:v>
                </c:pt>
                <c:pt idx="27">
                  <c:v>106.57472307456587</c:v>
                </c:pt>
                <c:pt idx="28">
                  <c:v>106.71445574885674</c:v>
                </c:pt>
                <c:pt idx="29">
                  <c:v>106.93274565920339</c:v>
                </c:pt>
                <c:pt idx="30">
                  <c:v>107.15745360775755</c:v>
                </c:pt>
                <c:pt idx="31">
                  <c:v>107.37926354298003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275840"/>
        <c:axId val="202294016"/>
      </c:scatterChart>
      <c:valAx>
        <c:axId val="202275840"/>
        <c:scaling>
          <c:orientation val="minMax"/>
        </c:scaling>
        <c:axPos val="b"/>
        <c:numFmt formatCode="General" sourceLinked="1"/>
        <c:tickLblPos val="nextTo"/>
        <c:crossAx val="202294016"/>
        <c:crosses val="autoZero"/>
        <c:crossBetween val="midCat"/>
      </c:valAx>
      <c:valAx>
        <c:axId val="202294016"/>
        <c:scaling>
          <c:orientation val="minMax"/>
        </c:scaling>
        <c:axPos val="l"/>
        <c:majorGridlines/>
        <c:numFmt formatCode="General" sourceLinked="1"/>
        <c:tickLblPos val="nextTo"/>
        <c:crossAx val="202275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'980011'!$E$3319:$E$3350</c:f>
              <c:numCache>
                <c:formatCode>General</c:formatCode>
                <c:ptCount val="32"/>
                <c:pt idx="0">
                  <c:v>72</c:v>
                </c:pt>
                <c:pt idx="1">
                  <c:v>100</c:v>
                </c:pt>
                <c:pt idx="2">
                  <c:v>92</c:v>
                </c:pt>
                <c:pt idx="3">
                  <c:v>92</c:v>
                </c:pt>
                <c:pt idx="4">
                  <c:v>98</c:v>
                </c:pt>
                <c:pt idx="5">
                  <c:v>89</c:v>
                </c:pt>
                <c:pt idx="6">
                  <c:v>96</c:v>
                </c:pt>
                <c:pt idx="7">
                  <c:v>128</c:v>
                </c:pt>
                <c:pt idx="8">
                  <c:v>130</c:v>
                </c:pt>
                <c:pt idx="9">
                  <c:v>132</c:v>
                </c:pt>
                <c:pt idx="10">
                  <c:v>137</c:v>
                </c:pt>
                <c:pt idx="11">
                  <c:v>162</c:v>
                </c:pt>
                <c:pt idx="12">
                  <c:v>188</c:v>
                </c:pt>
                <c:pt idx="13">
                  <c:v>226</c:v>
                </c:pt>
                <c:pt idx="14">
                  <c:v>270</c:v>
                </c:pt>
                <c:pt idx="15">
                  <c:v>272</c:v>
                </c:pt>
                <c:pt idx="16">
                  <c:v>234</c:v>
                </c:pt>
                <c:pt idx="17">
                  <c:v>221</c:v>
                </c:pt>
                <c:pt idx="18">
                  <c:v>192</c:v>
                </c:pt>
                <c:pt idx="19">
                  <c:v>171</c:v>
                </c:pt>
                <c:pt idx="20">
                  <c:v>142</c:v>
                </c:pt>
                <c:pt idx="21">
                  <c:v>148</c:v>
                </c:pt>
                <c:pt idx="22">
                  <c:v>133</c:v>
                </c:pt>
                <c:pt idx="23">
                  <c:v>101</c:v>
                </c:pt>
                <c:pt idx="24">
                  <c:v>133</c:v>
                </c:pt>
                <c:pt idx="25">
                  <c:v>102</c:v>
                </c:pt>
                <c:pt idx="26">
                  <c:v>127</c:v>
                </c:pt>
                <c:pt idx="27">
                  <c:v>103</c:v>
                </c:pt>
                <c:pt idx="28">
                  <c:v>119</c:v>
                </c:pt>
                <c:pt idx="29">
                  <c:v>125</c:v>
                </c:pt>
                <c:pt idx="30">
                  <c:v>87</c:v>
                </c:pt>
                <c:pt idx="31">
                  <c:v>118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'980011'!$F$3319:$F$3350</c:f>
              <c:numCache>
                <c:formatCode>0</c:formatCode>
                <c:ptCount val="32"/>
                <c:pt idx="3">
                  <c:v>97.425542358248904</c:v>
                </c:pt>
                <c:pt idx="4">
                  <c:v>98.265331666115543</c:v>
                </c:pt>
                <c:pt idx="5">
                  <c:v>99.468827215783691</c:v>
                </c:pt>
                <c:pt idx="6">
                  <c:v>101.71419216622085</c:v>
                </c:pt>
                <c:pt idx="7">
                  <c:v>106.05238638956132</c:v>
                </c:pt>
                <c:pt idx="8">
                  <c:v>113.98598457707635</c:v>
                </c:pt>
                <c:pt idx="9">
                  <c:v>127.15942393621853</c:v>
                </c:pt>
                <c:pt idx="10">
                  <c:v>145.87264378699331</c:v>
                </c:pt>
                <c:pt idx="11">
                  <c:v>171.54891252499186</c:v>
                </c:pt>
                <c:pt idx="12">
                  <c:v>200.49655457644073</c:v>
                </c:pt>
                <c:pt idx="13">
                  <c:v>226.50036410445358</c:v>
                </c:pt>
                <c:pt idx="14">
                  <c:v>246.57793042380757</c:v>
                </c:pt>
                <c:pt idx="15">
                  <c:v>253.62339214455864</c:v>
                </c:pt>
                <c:pt idx="16">
                  <c:v>245.51429572272733</c:v>
                </c:pt>
                <c:pt idx="17">
                  <c:v>225.01805249461799</c:v>
                </c:pt>
                <c:pt idx="18">
                  <c:v>199.99960931216486</c:v>
                </c:pt>
                <c:pt idx="19">
                  <c:v>172.64945755542863</c:v>
                </c:pt>
                <c:pt idx="20">
                  <c:v>148.82956241722479</c:v>
                </c:pt>
                <c:pt idx="21">
                  <c:v>131.54576947868921</c:v>
                </c:pt>
                <c:pt idx="22">
                  <c:v>120.20905278300104</c:v>
                </c:pt>
                <c:pt idx="23">
                  <c:v>114.28263206748517</c:v>
                </c:pt>
                <c:pt idx="24">
                  <c:v>111.74445069501748</c:v>
                </c:pt>
                <c:pt idx="25">
                  <c:v>110.82632382313508</c:v>
                </c:pt>
                <c:pt idx="26">
                  <c:v>110.73255583375563</c:v>
                </c:pt>
                <c:pt idx="27">
                  <c:v>111.08465147034674</c:v>
                </c:pt>
                <c:pt idx="28">
                  <c:v>111.54077222015312</c:v>
                </c:pt>
                <c:pt idx="29">
                  <c:v>112.11501536497219</c:v>
                </c:pt>
                <c:pt idx="30">
                  <c:v>112.67316503824014</c:v>
                </c:pt>
                <c:pt idx="31">
                  <c:v>113.21587493143475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368896"/>
        <c:axId val="202370432"/>
      </c:scatterChart>
      <c:valAx>
        <c:axId val="202368896"/>
        <c:scaling>
          <c:orientation val="minMax"/>
        </c:scaling>
        <c:axPos val="b"/>
        <c:numFmt formatCode="General" sourceLinked="1"/>
        <c:tickLblPos val="nextTo"/>
        <c:crossAx val="202370432"/>
        <c:crosses val="autoZero"/>
        <c:crossBetween val="midCat"/>
      </c:valAx>
      <c:valAx>
        <c:axId val="202370432"/>
        <c:scaling>
          <c:orientation val="minMax"/>
        </c:scaling>
        <c:axPos val="l"/>
        <c:majorGridlines/>
        <c:numFmt formatCode="General" sourceLinked="1"/>
        <c:tickLblPos val="nextTo"/>
        <c:crossAx val="202368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'980011'!$B$3369:$B$3400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'980011'!$E$3369:$E$3400</c:f>
              <c:numCache>
                <c:formatCode>General</c:formatCode>
                <c:ptCount val="32"/>
                <c:pt idx="0">
                  <c:v>120</c:v>
                </c:pt>
                <c:pt idx="1">
                  <c:v>143</c:v>
                </c:pt>
                <c:pt idx="2">
                  <c:v>149</c:v>
                </c:pt>
                <c:pt idx="3">
                  <c:v>144</c:v>
                </c:pt>
                <c:pt idx="4">
                  <c:v>160</c:v>
                </c:pt>
                <c:pt idx="5">
                  <c:v>179</c:v>
                </c:pt>
                <c:pt idx="6">
                  <c:v>187</c:v>
                </c:pt>
                <c:pt idx="7">
                  <c:v>189</c:v>
                </c:pt>
                <c:pt idx="8">
                  <c:v>188</c:v>
                </c:pt>
                <c:pt idx="9">
                  <c:v>225</c:v>
                </c:pt>
                <c:pt idx="10">
                  <c:v>230</c:v>
                </c:pt>
                <c:pt idx="11">
                  <c:v>248</c:v>
                </c:pt>
                <c:pt idx="12">
                  <c:v>259</c:v>
                </c:pt>
                <c:pt idx="13">
                  <c:v>294</c:v>
                </c:pt>
                <c:pt idx="14">
                  <c:v>300</c:v>
                </c:pt>
                <c:pt idx="15">
                  <c:v>290</c:v>
                </c:pt>
                <c:pt idx="16">
                  <c:v>268</c:v>
                </c:pt>
                <c:pt idx="17">
                  <c:v>276</c:v>
                </c:pt>
                <c:pt idx="18">
                  <c:v>245</c:v>
                </c:pt>
                <c:pt idx="19">
                  <c:v>216</c:v>
                </c:pt>
                <c:pt idx="20">
                  <c:v>227</c:v>
                </c:pt>
                <c:pt idx="21">
                  <c:v>185</c:v>
                </c:pt>
                <c:pt idx="22">
                  <c:v>209</c:v>
                </c:pt>
                <c:pt idx="23">
                  <c:v>201</c:v>
                </c:pt>
                <c:pt idx="24">
                  <c:v>189</c:v>
                </c:pt>
                <c:pt idx="25">
                  <c:v>190</c:v>
                </c:pt>
                <c:pt idx="26">
                  <c:v>190</c:v>
                </c:pt>
                <c:pt idx="27">
                  <c:v>161</c:v>
                </c:pt>
                <c:pt idx="28">
                  <c:v>176</c:v>
                </c:pt>
                <c:pt idx="29">
                  <c:v>187</c:v>
                </c:pt>
                <c:pt idx="30">
                  <c:v>171</c:v>
                </c:pt>
                <c:pt idx="31">
                  <c:v>179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'980011'!$B$3369:$B$3400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'980011'!$F$3369:$F$3400</c:f>
              <c:numCache>
                <c:formatCode>0</c:formatCode>
                <c:ptCount val="32"/>
                <c:pt idx="3">
                  <c:v>157.06808026422783</c:v>
                </c:pt>
                <c:pt idx="4">
                  <c:v>161.16455669294783</c:v>
                </c:pt>
                <c:pt idx="5">
                  <c:v>166.69358109803559</c:v>
                </c:pt>
                <c:pt idx="6">
                  <c:v>174.90672253334722</c:v>
                </c:pt>
                <c:pt idx="7">
                  <c:v>186.29867130129762</c:v>
                </c:pt>
                <c:pt idx="8">
                  <c:v>200.83634424605236</c:v>
                </c:pt>
                <c:pt idx="9">
                  <c:v>217.92794039461626</c:v>
                </c:pt>
                <c:pt idx="10">
                  <c:v>235.73408291729251</c:v>
                </c:pt>
                <c:pt idx="11">
                  <c:v>254.14407643935002</c:v>
                </c:pt>
                <c:pt idx="12">
                  <c:v>270.03781558162888</c:v>
                </c:pt>
                <c:pt idx="13">
                  <c:v>280.97619133582867</c:v>
                </c:pt>
                <c:pt idx="14">
                  <c:v>286.61353336046312</c:v>
                </c:pt>
                <c:pt idx="15">
                  <c:v>285.27442604554909</c:v>
                </c:pt>
                <c:pt idx="16">
                  <c:v>277.28626100162273</c:v>
                </c:pt>
                <c:pt idx="17">
                  <c:v>264.26826029824809</c:v>
                </c:pt>
                <c:pt idx="18">
                  <c:v>249.59791442593141</c:v>
                </c:pt>
                <c:pt idx="19">
                  <c:v>233.188546267871</c:v>
                </c:pt>
                <c:pt idx="20">
                  <c:v>217.54894169778584</c:v>
                </c:pt>
                <c:pt idx="21">
                  <c:v>204.41667175021635</c:v>
                </c:pt>
                <c:pt idx="22">
                  <c:v>193.88796488993236</c:v>
                </c:pt>
                <c:pt idx="23">
                  <c:v>186.75133785086226</c:v>
                </c:pt>
                <c:pt idx="24">
                  <c:v>182.54002655121053</c:v>
                </c:pt>
                <c:pt idx="25">
                  <c:v>180.14440154245503</c:v>
                </c:pt>
                <c:pt idx="26">
                  <c:v>178.949224803113</c:v>
                </c:pt>
                <c:pt idx="27">
                  <c:v>178.73111029108927</c:v>
                </c:pt>
                <c:pt idx="28">
                  <c:v>179.07229038917248</c:v>
                </c:pt>
                <c:pt idx="29">
                  <c:v>179.79572106431507</c:v>
                </c:pt>
                <c:pt idx="30">
                  <c:v>180.65051025834529</c:v>
                </c:pt>
                <c:pt idx="31">
                  <c:v>181.55340189239251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769152"/>
        <c:axId val="202770688"/>
      </c:scatterChart>
      <c:valAx>
        <c:axId val="202769152"/>
        <c:scaling>
          <c:orientation val="minMax"/>
        </c:scaling>
        <c:axPos val="b"/>
        <c:numFmt formatCode="General" sourceLinked="1"/>
        <c:tickLblPos val="nextTo"/>
        <c:crossAx val="202770688"/>
        <c:crosses val="autoZero"/>
        <c:crossBetween val="midCat"/>
      </c:valAx>
      <c:valAx>
        <c:axId val="202770688"/>
        <c:scaling>
          <c:orientation val="minMax"/>
        </c:scaling>
        <c:axPos val="l"/>
        <c:majorGridlines/>
        <c:numFmt formatCode="General" sourceLinked="1"/>
        <c:tickLblPos val="nextTo"/>
        <c:crossAx val="202769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'980011'!$B$3419:$B$3450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'980011'!$E$3419:$E$3450</c:f>
              <c:numCache>
                <c:formatCode>General</c:formatCode>
                <c:ptCount val="32"/>
                <c:pt idx="0">
                  <c:v>126</c:v>
                </c:pt>
                <c:pt idx="1">
                  <c:v>117</c:v>
                </c:pt>
                <c:pt idx="2">
                  <c:v>147</c:v>
                </c:pt>
                <c:pt idx="3">
                  <c:v>158</c:v>
                </c:pt>
                <c:pt idx="4">
                  <c:v>133</c:v>
                </c:pt>
                <c:pt idx="5">
                  <c:v>156</c:v>
                </c:pt>
                <c:pt idx="6">
                  <c:v>187</c:v>
                </c:pt>
                <c:pt idx="7">
                  <c:v>169</c:v>
                </c:pt>
                <c:pt idx="8">
                  <c:v>181</c:v>
                </c:pt>
                <c:pt idx="9">
                  <c:v>188</c:v>
                </c:pt>
                <c:pt idx="10">
                  <c:v>194</c:v>
                </c:pt>
                <c:pt idx="11">
                  <c:v>208</c:v>
                </c:pt>
                <c:pt idx="12">
                  <c:v>257</c:v>
                </c:pt>
                <c:pt idx="13">
                  <c:v>247</c:v>
                </c:pt>
                <c:pt idx="14">
                  <c:v>257</c:v>
                </c:pt>
                <c:pt idx="15">
                  <c:v>280</c:v>
                </c:pt>
                <c:pt idx="16">
                  <c:v>258</c:v>
                </c:pt>
                <c:pt idx="17">
                  <c:v>290</c:v>
                </c:pt>
                <c:pt idx="18">
                  <c:v>246</c:v>
                </c:pt>
                <c:pt idx="19">
                  <c:v>229</c:v>
                </c:pt>
                <c:pt idx="20">
                  <c:v>227</c:v>
                </c:pt>
                <c:pt idx="21">
                  <c:v>216</c:v>
                </c:pt>
                <c:pt idx="22">
                  <c:v>183</c:v>
                </c:pt>
                <c:pt idx="23">
                  <c:v>185</c:v>
                </c:pt>
                <c:pt idx="24">
                  <c:v>183</c:v>
                </c:pt>
                <c:pt idx="25">
                  <c:v>184</c:v>
                </c:pt>
                <c:pt idx="26">
                  <c:v>182</c:v>
                </c:pt>
                <c:pt idx="27">
                  <c:v>196</c:v>
                </c:pt>
                <c:pt idx="28">
                  <c:v>179</c:v>
                </c:pt>
                <c:pt idx="29">
                  <c:v>159</c:v>
                </c:pt>
                <c:pt idx="30">
                  <c:v>160</c:v>
                </c:pt>
                <c:pt idx="31">
                  <c:v>189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'980011'!$B$3419:$B$3450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'980011'!$F$3419:$F$3450</c:f>
              <c:numCache>
                <c:formatCode>0</c:formatCode>
                <c:ptCount val="32"/>
                <c:pt idx="3">
                  <c:v>152.19334353525522</c:v>
                </c:pt>
                <c:pt idx="4">
                  <c:v>154.19601522370857</c:v>
                </c:pt>
                <c:pt idx="5">
                  <c:v>156.89733396484456</c:v>
                </c:pt>
                <c:pt idx="6">
                  <c:v>161.11206836861697</c:v>
                </c:pt>
                <c:pt idx="7">
                  <c:v>167.47871588574901</c:v>
                </c:pt>
                <c:pt idx="8">
                  <c:v>176.52257473272067</c:v>
                </c:pt>
                <c:pt idx="9">
                  <c:v>188.50610676415494</c:v>
                </c:pt>
                <c:pt idx="10">
                  <c:v>202.67917561108948</c:v>
                </c:pt>
                <c:pt idx="11">
                  <c:v>219.55427587137865</c:v>
                </c:pt>
                <c:pt idx="12">
                  <c:v>236.84221797092627</c:v>
                </c:pt>
                <c:pt idx="13">
                  <c:v>251.83444111139792</c:v>
                </c:pt>
                <c:pt idx="14">
                  <c:v>264.11582033339675</c:v>
                </c:pt>
                <c:pt idx="15">
                  <c:v>270.72844749122783</c:v>
                </c:pt>
                <c:pt idx="16">
                  <c:v>270.49972928322956</c:v>
                </c:pt>
                <c:pt idx="17">
                  <c:v>263.73634535876488</c:v>
                </c:pt>
                <c:pt idx="18">
                  <c:v>252.91784044272501</c:v>
                </c:pt>
                <c:pt idx="19">
                  <c:v>238.46502181672258</c:v>
                </c:pt>
                <c:pt idx="20">
                  <c:v>222.8942546359938</c:v>
                </c:pt>
                <c:pt idx="21">
                  <c:v>208.55933298938311</c:v>
                </c:pt>
                <c:pt idx="22">
                  <c:v>196.16215452601344</c:v>
                </c:pt>
                <c:pt idx="23">
                  <c:v>187.17101328343404</c:v>
                </c:pt>
                <c:pt idx="24">
                  <c:v>181.50829165757509</c:v>
                </c:pt>
                <c:pt idx="25">
                  <c:v>178.02538687252283</c:v>
                </c:pt>
                <c:pt idx="26">
                  <c:v>176.01153754208894</c:v>
                </c:pt>
                <c:pt idx="27">
                  <c:v>175.25031090738869</c:v>
                </c:pt>
                <c:pt idx="28">
                  <c:v>175.29821838891229</c:v>
                </c:pt>
                <c:pt idx="29">
                  <c:v>175.8121060258855</c:v>
                </c:pt>
                <c:pt idx="30">
                  <c:v>176.53490469394234</c:v>
                </c:pt>
                <c:pt idx="31">
                  <c:v>177.33998820698588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788224"/>
        <c:axId val="202790016"/>
      </c:scatterChart>
      <c:valAx>
        <c:axId val="202788224"/>
        <c:scaling>
          <c:orientation val="minMax"/>
        </c:scaling>
        <c:axPos val="b"/>
        <c:numFmt formatCode="General" sourceLinked="1"/>
        <c:tickLblPos val="nextTo"/>
        <c:crossAx val="202790016"/>
        <c:crosses val="autoZero"/>
        <c:crossBetween val="midCat"/>
      </c:valAx>
      <c:valAx>
        <c:axId val="202790016"/>
        <c:scaling>
          <c:orientation val="minMax"/>
        </c:scaling>
        <c:axPos val="l"/>
        <c:majorGridlines/>
        <c:numFmt formatCode="General" sourceLinked="1"/>
        <c:tickLblPos val="nextTo"/>
        <c:crossAx val="202788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'980011'!$E$319:$E$350</c:f>
              <c:numCache>
                <c:formatCode>General</c:formatCode>
                <c:ptCount val="32"/>
                <c:pt idx="0">
                  <c:v>58</c:v>
                </c:pt>
                <c:pt idx="1">
                  <c:v>93</c:v>
                </c:pt>
                <c:pt idx="2">
                  <c:v>83</c:v>
                </c:pt>
                <c:pt idx="3">
                  <c:v>104</c:v>
                </c:pt>
                <c:pt idx="4">
                  <c:v>108</c:v>
                </c:pt>
                <c:pt idx="5">
                  <c:v>79</c:v>
                </c:pt>
                <c:pt idx="6">
                  <c:v>106</c:v>
                </c:pt>
                <c:pt idx="7">
                  <c:v>135</c:v>
                </c:pt>
                <c:pt idx="8">
                  <c:v>124</c:v>
                </c:pt>
                <c:pt idx="9">
                  <c:v>141</c:v>
                </c:pt>
                <c:pt idx="10">
                  <c:v>176</c:v>
                </c:pt>
                <c:pt idx="11">
                  <c:v>189</c:v>
                </c:pt>
                <c:pt idx="12">
                  <c:v>256</c:v>
                </c:pt>
                <c:pt idx="13">
                  <c:v>243</c:v>
                </c:pt>
                <c:pt idx="14">
                  <c:v>274</c:v>
                </c:pt>
                <c:pt idx="15">
                  <c:v>229</c:v>
                </c:pt>
                <c:pt idx="16">
                  <c:v>201</c:v>
                </c:pt>
                <c:pt idx="17">
                  <c:v>182</c:v>
                </c:pt>
                <c:pt idx="18">
                  <c:v>167</c:v>
                </c:pt>
                <c:pt idx="19">
                  <c:v>135</c:v>
                </c:pt>
                <c:pt idx="20">
                  <c:v>108</c:v>
                </c:pt>
                <c:pt idx="21">
                  <c:v>131</c:v>
                </c:pt>
                <c:pt idx="22">
                  <c:v>123</c:v>
                </c:pt>
                <c:pt idx="23">
                  <c:v>130</c:v>
                </c:pt>
                <c:pt idx="24">
                  <c:v>104</c:v>
                </c:pt>
                <c:pt idx="25">
                  <c:v>109</c:v>
                </c:pt>
                <c:pt idx="26">
                  <c:v>91</c:v>
                </c:pt>
                <c:pt idx="27">
                  <c:v>113</c:v>
                </c:pt>
                <c:pt idx="28">
                  <c:v>119</c:v>
                </c:pt>
                <c:pt idx="29">
                  <c:v>101</c:v>
                </c:pt>
                <c:pt idx="30">
                  <c:v>91</c:v>
                </c:pt>
                <c:pt idx="31">
                  <c:v>121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'980011'!$F$319:$F$350</c:f>
              <c:numCache>
                <c:formatCode>0</c:formatCode>
                <c:ptCount val="32"/>
                <c:pt idx="3">
                  <c:v>99.18449592989009</c:v>
                </c:pt>
                <c:pt idx="4">
                  <c:v>100.13913309523706</c:v>
                </c:pt>
                <c:pt idx="5">
                  <c:v>101.87155038951134</c:v>
                </c:pt>
                <c:pt idx="6">
                  <c:v>105.58719983427839</c:v>
                </c:pt>
                <c:pt idx="7">
                  <c:v>113.08883772841455</c:v>
                </c:pt>
                <c:pt idx="8">
                  <c:v>126.47620941198555</c:v>
                </c:pt>
                <c:pt idx="9">
                  <c:v>147.19843160107055</c:v>
                </c:pt>
                <c:pt idx="10">
                  <c:v>173.68406083159945</c:v>
                </c:pt>
                <c:pt idx="11">
                  <c:v>204.96755955473404</c:v>
                </c:pt>
                <c:pt idx="12">
                  <c:v>233.1565157127072</c:v>
                </c:pt>
                <c:pt idx="13">
                  <c:v>250.37536204633014</c:v>
                </c:pt>
                <c:pt idx="14">
                  <c:v>253.22639840530692</c:v>
                </c:pt>
                <c:pt idx="15">
                  <c:v>239.21409869736996</c:v>
                </c:pt>
                <c:pt idx="16">
                  <c:v>212.92312835430243</c:v>
                </c:pt>
                <c:pt idx="17">
                  <c:v>182.39180074784736</c:v>
                </c:pt>
                <c:pt idx="18">
                  <c:v>156.47689982524739</c:v>
                </c:pt>
                <c:pt idx="19">
                  <c:v>135.07180304301605</c:v>
                </c:pt>
                <c:pt idx="20">
                  <c:v>120.8059143055594</c:v>
                </c:pt>
                <c:pt idx="21">
                  <c:v>112.89268497916588</c:v>
                </c:pt>
                <c:pt idx="22">
                  <c:v>109.0259531979048</c:v>
                </c:pt>
                <c:pt idx="23">
                  <c:v>107.64608745467093</c:v>
                </c:pt>
                <c:pt idx="24">
                  <c:v>107.36985902149604</c:v>
                </c:pt>
                <c:pt idx="25">
                  <c:v>107.49639304182676</c:v>
                </c:pt>
                <c:pt idx="26">
                  <c:v>107.80448282733347</c:v>
                </c:pt>
                <c:pt idx="27">
                  <c:v>108.19175870704079</c:v>
                </c:pt>
                <c:pt idx="28">
                  <c:v>108.54564834798786</c:v>
                </c:pt>
                <c:pt idx="29">
                  <c:v>108.95089359735871</c:v>
                </c:pt>
                <c:pt idx="30">
                  <c:v>109.33322950527982</c:v>
                </c:pt>
                <c:pt idx="31">
                  <c:v>109.70207623156116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187136"/>
        <c:axId val="202235904"/>
      </c:scatterChart>
      <c:valAx>
        <c:axId val="202187136"/>
        <c:scaling>
          <c:orientation val="minMax"/>
        </c:scaling>
        <c:axPos val="b"/>
        <c:numFmt formatCode="General" sourceLinked="1"/>
        <c:tickLblPos val="nextTo"/>
        <c:crossAx val="202235904"/>
        <c:crosses val="autoZero"/>
        <c:crossBetween val="midCat"/>
      </c:valAx>
      <c:valAx>
        <c:axId val="202235904"/>
        <c:scaling>
          <c:orientation val="minMax"/>
        </c:scaling>
        <c:axPos val="l"/>
        <c:majorGridlines/>
        <c:numFmt formatCode="General" sourceLinked="1"/>
        <c:tickLblPos val="nextTo"/>
        <c:crossAx val="202187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'980011'!$B$3469:$B$3500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'980011'!$E$3469:$E$3500</c:f>
              <c:numCache>
                <c:formatCode>General</c:formatCode>
                <c:ptCount val="32"/>
                <c:pt idx="0">
                  <c:v>113</c:v>
                </c:pt>
                <c:pt idx="1">
                  <c:v>110</c:v>
                </c:pt>
                <c:pt idx="2">
                  <c:v>160</c:v>
                </c:pt>
                <c:pt idx="3">
                  <c:v>154</c:v>
                </c:pt>
                <c:pt idx="4">
                  <c:v>166</c:v>
                </c:pt>
                <c:pt idx="5">
                  <c:v>173</c:v>
                </c:pt>
                <c:pt idx="6">
                  <c:v>162</c:v>
                </c:pt>
                <c:pt idx="7">
                  <c:v>185</c:v>
                </c:pt>
                <c:pt idx="8">
                  <c:v>191</c:v>
                </c:pt>
                <c:pt idx="9">
                  <c:v>195</c:v>
                </c:pt>
                <c:pt idx="10">
                  <c:v>219</c:v>
                </c:pt>
                <c:pt idx="11">
                  <c:v>215</c:v>
                </c:pt>
                <c:pt idx="12">
                  <c:v>287</c:v>
                </c:pt>
                <c:pt idx="13">
                  <c:v>242</c:v>
                </c:pt>
                <c:pt idx="14">
                  <c:v>283</c:v>
                </c:pt>
                <c:pt idx="15">
                  <c:v>304</c:v>
                </c:pt>
                <c:pt idx="16">
                  <c:v>297</c:v>
                </c:pt>
                <c:pt idx="17">
                  <c:v>258</c:v>
                </c:pt>
                <c:pt idx="18">
                  <c:v>266</c:v>
                </c:pt>
                <c:pt idx="19">
                  <c:v>239</c:v>
                </c:pt>
                <c:pt idx="20">
                  <c:v>226</c:v>
                </c:pt>
                <c:pt idx="21">
                  <c:v>203</c:v>
                </c:pt>
                <c:pt idx="22">
                  <c:v>222</c:v>
                </c:pt>
                <c:pt idx="23">
                  <c:v>220</c:v>
                </c:pt>
                <c:pt idx="24">
                  <c:v>202</c:v>
                </c:pt>
                <c:pt idx="25">
                  <c:v>184</c:v>
                </c:pt>
                <c:pt idx="26">
                  <c:v>194</c:v>
                </c:pt>
                <c:pt idx="27">
                  <c:v>151</c:v>
                </c:pt>
                <c:pt idx="28">
                  <c:v>172</c:v>
                </c:pt>
                <c:pt idx="29">
                  <c:v>167</c:v>
                </c:pt>
                <c:pt idx="30">
                  <c:v>178</c:v>
                </c:pt>
                <c:pt idx="31">
                  <c:v>170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'980011'!$B$3469:$B$3500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'980011'!$F$3469:$F$3500</c:f>
              <c:numCache>
                <c:formatCode>0</c:formatCode>
                <c:ptCount val="32"/>
                <c:pt idx="3">
                  <c:v>158.42014994715441</c:v>
                </c:pt>
                <c:pt idx="4">
                  <c:v>161.27843771859585</c:v>
                </c:pt>
                <c:pt idx="5">
                  <c:v>165.17219663404418</c:v>
                </c:pt>
                <c:pt idx="6">
                  <c:v>171.02707553796833</c:v>
                </c:pt>
                <c:pt idx="7">
                  <c:v>179.30596435685433</c:v>
                </c:pt>
                <c:pt idx="8">
                  <c:v>190.18513593867647</c:v>
                </c:pt>
                <c:pt idx="9">
                  <c:v>203.5248855509976</c:v>
                </c:pt>
                <c:pt idx="10">
                  <c:v>218.24095659256878</c:v>
                </c:pt>
                <c:pt idx="11">
                  <c:v>234.73137276232436</c:v>
                </c:pt>
                <c:pt idx="12">
                  <c:v>250.7918371619312</c:v>
                </c:pt>
                <c:pt idx="13">
                  <c:v>264.20948227361998</c:v>
                </c:pt>
                <c:pt idx="14">
                  <c:v>274.93507265270972</c:v>
                </c:pt>
                <c:pt idx="15">
                  <c:v>280.65730657428446</c:v>
                </c:pt>
                <c:pt idx="16">
                  <c:v>280.51753755098804</c:v>
                </c:pt>
                <c:pt idx="17">
                  <c:v>274.70131307633267</c:v>
                </c:pt>
                <c:pt idx="18">
                  <c:v>265.11475624105225</c:v>
                </c:pt>
                <c:pt idx="19">
                  <c:v>251.78189064207555</c:v>
                </c:pt>
                <c:pt idx="20">
                  <c:v>236.60394471174484</c:v>
                </c:pt>
                <c:pt idx="21">
                  <c:v>221.61160522798662</c:v>
                </c:pt>
                <c:pt idx="22">
                  <c:v>207.43972471294694</c:v>
                </c:pt>
                <c:pt idx="23">
                  <c:v>195.95378033162021</c:v>
                </c:pt>
                <c:pt idx="24">
                  <c:v>187.69424940605714</c:v>
                </c:pt>
                <c:pt idx="25">
                  <c:v>181.70651523634839</c:v>
                </c:pt>
                <c:pt idx="26">
                  <c:v>177.27614069468575</c:v>
                </c:pt>
                <c:pt idx="27">
                  <c:v>174.45725578672366</c:v>
                </c:pt>
                <c:pt idx="28">
                  <c:v>173.12590963540967</c:v>
                </c:pt>
                <c:pt idx="29">
                  <c:v>172.48341978769014</c:v>
                </c:pt>
                <c:pt idx="30">
                  <c:v>172.41635480298504</c:v>
                </c:pt>
                <c:pt idx="31">
                  <c:v>172.64624803126091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819840"/>
        <c:axId val="202825728"/>
      </c:scatterChart>
      <c:valAx>
        <c:axId val="202819840"/>
        <c:scaling>
          <c:orientation val="minMax"/>
        </c:scaling>
        <c:axPos val="b"/>
        <c:numFmt formatCode="General" sourceLinked="1"/>
        <c:tickLblPos val="nextTo"/>
        <c:crossAx val="202825728"/>
        <c:crosses val="autoZero"/>
        <c:crossBetween val="midCat"/>
      </c:valAx>
      <c:valAx>
        <c:axId val="202825728"/>
        <c:scaling>
          <c:orientation val="minMax"/>
        </c:scaling>
        <c:axPos val="l"/>
        <c:majorGridlines/>
        <c:numFmt formatCode="General" sourceLinked="1"/>
        <c:tickLblPos val="nextTo"/>
        <c:crossAx val="202819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'980011'!$B$3519:$B$3550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'980011'!$E$3519:$E$3550</c:f>
              <c:numCache>
                <c:formatCode>General</c:formatCode>
                <c:ptCount val="32"/>
                <c:pt idx="0">
                  <c:v>124</c:v>
                </c:pt>
                <c:pt idx="1">
                  <c:v>109</c:v>
                </c:pt>
                <c:pt idx="2">
                  <c:v>126</c:v>
                </c:pt>
                <c:pt idx="3">
                  <c:v>135</c:v>
                </c:pt>
                <c:pt idx="4">
                  <c:v>130</c:v>
                </c:pt>
                <c:pt idx="5">
                  <c:v>148</c:v>
                </c:pt>
                <c:pt idx="6">
                  <c:v>142</c:v>
                </c:pt>
                <c:pt idx="7">
                  <c:v>160</c:v>
                </c:pt>
                <c:pt idx="8">
                  <c:v>172</c:v>
                </c:pt>
                <c:pt idx="9">
                  <c:v>198</c:v>
                </c:pt>
                <c:pt idx="10">
                  <c:v>175</c:v>
                </c:pt>
                <c:pt idx="11">
                  <c:v>200</c:v>
                </c:pt>
                <c:pt idx="12">
                  <c:v>231</c:v>
                </c:pt>
                <c:pt idx="13">
                  <c:v>238</c:v>
                </c:pt>
                <c:pt idx="14">
                  <c:v>241</c:v>
                </c:pt>
                <c:pt idx="15">
                  <c:v>229</c:v>
                </c:pt>
                <c:pt idx="16">
                  <c:v>257</c:v>
                </c:pt>
                <c:pt idx="17">
                  <c:v>253</c:v>
                </c:pt>
                <c:pt idx="18">
                  <c:v>211</c:v>
                </c:pt>
                <c:pt idx="19">
                  <c:v>218</c:v>
                </c:pt>
                <c:pt idx="20">
                  <c:v>224</c:v>
                </c:pt>
                <c:pt idx="21">
                  <c:v>212</c:v>
                </c:pt>
                <c:pt idx="22">
                  <c:v>192</c:v>
                </c:pt>
                <c:pt idx="23">
                  <c:v>183</c:v>
                </c:pt>
                <c:pt idx="24">
                  <c:v>151</c:v>
                </c:pt>
                <c:pt idx="25">
                  <c:v>197</c:v>
                </c:pt>
                <c:pt idx="26">
                  <c:v>161</c:v>
                </c:pt>
                <c:pt idx="27">
                  <c:v>157</c:v>
                </c:pt>
                <c:pt idx="28">
                  <c:v>146</c:v>
                </c:pt>
                <c:pt idx="29">
                  <c:v>158</c:v>
                </c:pt>
                <c:pt idx="30">
                  <c:v>155</c:v>
                </c:pt>
                <c:pt idx="31">
                  <c:v>170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'980011'!$B$3519:$B$3550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'980011'!$F$3519:$F$3550</c:f>
              <c:numCache>
                <c:formatCode>0</c:formatCode>
                <c:ptCount val="32"/>
                <c:pt idx="3">
                  <c:v>131.78070291451414</c:v>
                </c:pt>
                <c:pt idx="4">
                  <c:v>136.09166185029432</c:v>
                </c:pt>
                <c:pt idx="5">
                  <c:v>141.37725203652965</c:v>
                </c:pt>
                <c:pt idx="6">
                  <c:v>148.54577674084376</c:v>
                </c:pt>
                <c:pt idx="7">
                  <c:v>157.71827972787577</c:v>
                </c:pt>
                <c:pt idx="8">
                  <c:v>168.72387598534704</c:v>
                </c:pt>
                <c:pt idx="9">
                  <c:v>181.18769082715008</c:v>
                </c:pt>
                <c:pt idx="10">
                  <c:v>194.05376313284279</c:v>
                </c:pt>
                <c:pt idx="11">
                  <c:v>207.69605475470084</c:v>
                </c:pt>
                <c:pt idx="12">
                  <c:v>220.40788553113333</c:v>
                </c:pt>
                <c:pt idx="13">
                  <c:v>230.71453168005777</c:v>
                </c:pt>
                <c:pt idx="14">
                  <c:v>238.8506432683692</c:v>
                </c:pt>
                <c:pt idx="15">
                  <c:v>243.31491902227737</c:v>
                </c:pt>
                <c:pt idx="16">
                  <c:v>243.62892764174126</c:v>
                </c:pt>
                <c:pt idx="17">
                  <c:v>239.9373990372097</c:v>
                </c:pt>
                <c:pt idx="18">
                  <c:v>233.47473856258338</c:v>
                </c:pt>
                <c:pt idx="19">
                  <c:v>224.16078214366775</c:v>
                </c:pt>
                <c:pt idx="20">
                  <c:v>213.15532508028568</c:v>
                </c:pt>
                <c:pt idx="21">
                  <c:v>201.80824363224011</c:v>
                </c:pt>
                <c:pt idx="22">
                  <c:v>190.52350201766038</c:v>
                </c:pt>
                <c:pt idx="23">
                  <c:v>180.82318145557659</c:v>
                </c:pt>
                <c:pt idx="24">
                  <c:v>173.39545839154852</c:v>
                </c:pt>
                <c:pt idx="25">
                  <c:v>167.64772868600511</c:v>
                </c:pt>
                <c:pt idx="26">
                  <c:v>163.07858583925841</c:v>
                </c:pt>
                <c:pt idx="27">
                  <c:v>159.92788405411159</c:v>
                </c:pt>
                <c:pt idx="28">
                  <c:v>158.31481319803726</c:v>
                </c:pt>
                <c:pt idx="29">
                  <c:v>157.47292612214898</c:v>
                </c:pt>
                <c:pt idx="30">
                  <c:v>157.37500388743175</c:v>
                </c:pt>
                <c:pt idx="31">
                  <c:v>157.71702073561781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839168"/>
        <c:axId val="202840704"/>
      </c:scatterChart>
      <c:valAx>
        <c:axId val="202839168"/>
        <c:scaling>
          <c:orientation val="minMax"/>
        </c:scaling>
        <c:axPos val="b"/>
        <c:numFmt formatCode="General" sourceLinked="1"/>
        <c:tickLblPos val="nextTo"/>
        <c:crossAx val="202840704"/>
        <c:crosses val="autoZero"/>
        <c:crossBetween val="midCat"/>
      </c:valAx>
      <c:valAx>
        <c:axId val="202840704"/>
        <c:scaling>
          <c:orientation val="minMax"/>
        </c:scaling>
        <c:axPos val="l"/>
        <c:majorGridlines/>
        <c:numFmt formatCode="General" sourceLinked="1"/>
        <c:tickLblPos val="nextTo"/>
        <c:crossAx val="202839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'980011'!$B$3569:$B$3600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'980011'!$E$3569:$E$3600</c:f>
              <c:numCache>
                <c:formatCode>General</c:formatCode>
                <c:ptCount val="32"/>
                <c:pt idx="0">
                  <c:v>95</c:v>
                </c:pt>
                <c:pt idx="1">
                  <c:v>109</c:v>
                </c:pt>
                <c:pt idx="2">
                  <c:v>131</c:v>
                </c:pt>
                <c:pt idx="3">
                  <c:v>124</c:v>
                </c:pt>
                <c:pt idx="4">
                  <c:v>142</c:v>
                </c:pt>
                <c:pt idx="5">
                  <c:v>142</c:v>
                </c:pt>
                <c:pt idx="6">
                  <c:v>165</c:v>
                </c:pt>
                <c:pt idx="7">
                  <c:v>136</c:v>
                </c:pt>
                <c:pt idx="8">
                  <c:v>164</c:v>
                </c:pt>
                <c:pt idx="9">
                  <c:v>192</c:v>
                </c:pt>
                <c:pt idx="10">
                  <c:v>155</c:v>
                </c:pt>
                <c:pt idx="11">
                  <c:v>189</c:v>
                </c:pt>
                <c:pt idx="12">
                  <c:v>206</c:v>
                </c:pt>
                <c:pt idx="13">
                  <c:v>190</c:v>
                </c:pt>
                <c:pt idx="14">
                  <c:v>230</c:v>
                </c:pt>
                <c:pt idx="15">
                  <c:v>244</c:v>
                </c:pt>
                <c:pt idx="16">
                  <c:v>248</c:v>
                </c:pt>
                <c:pt idx="17">
                  <c:v>288</c:v>
                </c:pt>
                <c:pt idx="18">
                  <c:v>235</c:v>
                </c:pt>
                <c:pt idx="19">
                  <c:v>233</c:v>
                </c:pt>
                <c:pt idx="20">
                  <c:v>202</c:v>
                </c:pt>
                <c:pt idx="21">
                  <c:v>193</c:v>
                </c:pt>
                <c:pt idx="22">
                  <c:v>215</c:v>
                </c:pt>
                <c:pt idx="23">
                  <c:v>161</c:v>
                </c:pt>
                <c:pt idx="24">
                  <c:v>157</c:v>
                </c:pt>
                <c:pt idx="25">
                  <c:v>147</c:v>
                </c:pt>
                <c:pt idx="26">
                  <c:v>143</c:v>
                </c:pt>
                <c:pt idx="27">
                  <c:v>154</c:v>
                </c:pt>
                <c:pt idx="28">
                  <c:v>142</c:v>
                </c:pt>
                <c:pt idx="29">
                  <c:v>155</c:v>
                </c:pt>
                <c:pt idx="30">
                  <c:v>127</c:v>
                </c:pt>
                <c:pt idx="31">
                  <c:v>162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'980011'!$B$3569:$B$3600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'980011'!$F$3569:$F$3600</c:f>
              <c:numCache>
                <c:formatCode>0</c:formatCode>
                <c:ptCount val="32"/>
                <c:pt idx="3">
                  <c:v>140.96159453793388</c:v>
                </c:pt>
                <c:pt idx="4">
                  <c:v>141.5035908290613</c:v>
                </c:pt>
                <c:pt idx="5">
                  <c:v>142.40680908853059</c:v>
                </c:pt>
                <c:pt idx="6">
                  <c:v>144.10245131822697</c:v>
                </c:pt>
                <c:pt idx="7">
                  <c:v>147.12201205662126</c:v>
                </c:pt>
                <c:pt idx="8">
                  <c:v>152.08525345010557</c:v>
                </c:pt>
                <c:pt idx="9">
                  <c:v>159.59876914245635</c:v>
                </c:pt>
                <c:pt idx="10">
                  <c:v>169.66187582770277</c:v>
                </c:pt>
                <c:pt idx="11">
                  <c:v>183.24176573038548</c:v>
                </c:pt>
                <c:pt idx="12">
                  <c:v>199.16000983683162</c:v>
                </c:pt>
                <c:pt idx="13">
                  <c:v>215.19533745039007</c:v>
                </c:pt>
                <c:pt idx="14">
                  <c:v>231.22530668674671</c:v>
                </c:pt>
                <c:pt idx="15">
                  <c:v>243.82571927704348</c:v>
                </c:pt>
                <c:pt idx="16">
                  <c:v>250.6077622566483</c:v>
                </c:pt>
                <c:pt idx="17">
                  <c:v>250.32807045720816</c:v>
                </c:pt>
                <c:pt idx="18">
                  <c:v>243.9371122910064</c:v>
                </c:pt>
                <c:pt idx="19">
                  <c:v>231.84704709938993</c:v>
                </c:pt>
                <c:pt idx="20">
                  <c:v>216.07400602691249</c:v>
                </c:pt>
                <c:pt idx="21">
                  <c:v>199.41739338056072</c:v>
                </c:pt>
                <c:pt idx="22">
                  <c:v>183.22611767757374</c:v>
                </c:pt>
                <c:pt idx="23">
                  <c:v>170.09382981253123</c:v>
                </c:pt>
                <c:pt idx="24">
                  <c:v>160.82169714384989</c:v>
                </c:pt>
                <c:pt idx="25">
                  <c:v>154.29618896211619</c:v>
                </c:pt>
                <c:pt idx="26">
                  <c:v>149.6404767025227</c:v>
                </c:pt>
                <c:pt idx="27">
                  <c:v>146.77329267638095</c:v>
                </c:pt>
                <c:pt idx="28">
                  <c:v>145.4144492382938</c:v>
                </c:pt>
                <c:pt idx="29">
                  <c:v>144.6638044858928</c:v>
                </c:pt>
                <c:pt idx="30">
                  <c:v>144.39124206006633</c:v>
                </c:pt>
                <c:pt idx="31">
                  <c:v>144.33471132196274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2874880"/>
        <c:axId val="202876416"/>
      </c:scatterChart>
      <c:valAx>
        <c:axId val="202874880"/>
        <c:scaling>
          <c:orientation val="minMax"/>
        </c:scaling>
        <c:axPos val="b"/>
        <c:numFmt formatCode="General" sourceLinked="1"/>
        <c:tickLblPos val="nextTo"/>
        <c:crossAx val="202876416"/>
        <c:crosses val="autoZero"/>
        <c:crossBetween val="midCat"/>
      </c:valAx>
      <c:valAx>
        <c:axId val="202876416"/>
        <c:scaling>
          <c:orientation val="minMax"/>
        </c:scaling>
        <c:axPos val="l"/>
        <c:majorGridlines/>
        <c:numFmt formatCode="General" sourceLinked="1"/>
        <c:tickLblPos val="nextTo"/>
        <c:crossAx val="202874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'980011'!$B$3619:$B$3650</c:f>
              <c:numCache>
                <c:formatCode>General</c:formatCode>
                <c:ptCount val="32"/>
                <c:pt idx="0">
                  <c:v>-91.847999999999999</c:v>
                </c:pt>
                <c:pt idx="1">
                  <c:v>-91.739000000000004</c:v>
                </c:pt>
                <c:pt idx="2">
                  <c:v>-91.623999999999995</c:v>
                </c:pt>
                <c:pt idx="3">
                  <c:v>-91.512</c:v>
                </c:pt>
                <c:pt idx="4">
                  <c:v>-91.4</c:v>
                </c:pt>
                <c:pt idx="5">
                  <c:v>-91.293999999999997</c:v>
                </c:pt>
                <c:pt idx="6">
                  <c:v>-91.180999999999997</c:v>
                </c:pt>
                <c:pt idx="7">
                  <c:v>-91.064999999999998</c:v>
                </c:pt>
                <c:pt idx="8">
                  <c:v>-90.948999999999998</c:v>
                </c:pt>
                <c:pt idx="9">
                  <c:v>-90.834000000000003</c:v>
                </c:pt>
                <c:pt idx="10">
                  <c:v>-90.724000000000004</c:v>
                </c:pt>
                <c:pt idx="11">
                  <c:v>-90.608999999999995</c:v>
                </c:pt>
                <c:pt idx="12">
                  <c:v>-90.495000000000005</c:v>
                </c:pt>
                <c:pt idx="13">
                  <c:v>-90.387</c:v>
                </c:pt>
                <c:pt idx="14">
                  <c:v>-90.272000000000006</c:v>
                </c:pt>
                <c:pt idx="15">
                  <c:v>-90.156000000000006</c:v>
                </c:pt>
                <c:pt idx="16">
                  <c:v>-90.04</c:v>
                </c:pt>
                <c:pt idx="17">
                  <c:v>-89.924999999999997</c:v>
                </c:pt>
                <c:pt idx="18">
                  <c:v>-89.819000000000003</c:v>
                </c:pt>
                <c:pt idx="19">
                  <c:v>-89.706000000000003</c:v>
                </c:pt>
                <c:pt idx="20">
                  <c:v>-89.590999999999994</c:v>
                </c:pt>
                <c:pt idx="21">
                  <c:v>-89.477000000000004</c:v>
                </c:pt>
                <c:pt idx="22">
                  <c:v>-89.358000000000004</c:v>
                </c:pt>
                <c:pt idx="23">
                  <c:v>-89.242000000000004</c:v>
                </c:pt>
                <c:pt idx="24">
                  <c:v>-89.135000000000005</c:v>
                </c:pt>
                <c:pt idx="25">
                  <c:v>-89.03</c:v>
                </c:pt>
                <c:pt idx="26">
                  <c:v>-88.915999999999997</c:v>
                </c:pt>
                <c:pt idx="27">
                  <c:v>-88.796000000000006</c:v>
                </c:pt>
                <c:pt idx="28">
                  <c:v>-88.691000000000003</c:v>
                </c:pt>
                <c:pt idx="29">
                  <c:v>-88.572000000000003</c:v>
                </c:pt>
                <c:pt idx="30">
                  <c:v>-88.46</c:v>
                </c:pt>
                <c:pt idx="31">
                  <c:v>-88.352000000000004</c:v>
                </c:pt>
              </c:numCache>
            </c:numRef>
          </c:xVal>
          <c:yVal>
            <c:numRef>
              <c:f>'980011'!$E$3619:$E$3650</c:f>
              <c:numCache>
                <c:formatCode>General</c:formatCode>
                <c:ptCount val="32"/>
                <c:pt idx="0">
                  <c:v>96</c:v>
                </c:pt>
                <c:pt idx="1">
                  <c:v>136</c:v>
                </c:pt>
                <c:pt idx="2">
                  <c:v>113</c:v>
                </c:pt>
                <c:pt idx="3">
                  <c:v>146</c:v>
                </c:pt>
                <c:pt idx="4">
                  <c:v>127</c:v>
                </c:pt>
                <c:pt idx="5">
                  <c:v>139</c:v>
                </c:pt>
                <c:pt idx="6">
                  <c:v>137</c:v>
                </c:pt>
                <c:pt idx="7">
                  <c:v>149</c:v>
                </c:pt>
                <c:pt idx="8">
                  <c:v>174</c:v>
                </c:pt>
                <c:pt idx="9">
                  <c:v>196</c:v>
                </c:pt>
                <c:pt idx="10">
                  <c:v>184</c:v>
                </c:pt>
                <c:pt idx="11">
                  <c:v>199</c:v>
                </c:pt>
                <c:pt idx="12">
                  <c:v>187</c:v>
                </c:pt>
                <c:pt idx="13">
                  <c:v>236</c:v>
                </c:pt>
                <c:pt idx="14">
                  <c:v>260</c:v>
                </c:pt>
                <c:pt idx="15">
                  <c:v>246</c:v>
                </c:pt>
                <c:pt idx="16">
                  <c:v>252</c:v>
                </c:pt>
                <c:pt idx="17">
                  <c:v>243</c:v>
                </c:pt>
                <c:pt idx="18">
                  <c:v>228</c:v>
                </c:pt>
                <c:pt idx="19">
                  <c:v>225</c:v>
                </c:pt>
                <c:pt idx="20">
                  <c:v>192</c:v>
                </c:pt>
                <c:pt idx="21">
                  <c:v>212</c:v>
                </c:pt>
                <c:pt idx="22">
                  <c:v>220</c:v>
                </c:pt>
                <c:pt idx="23">
                  <c:v>167</c:v>
                </c:pt>
                <c:pt idx="24">
                  <c:v>160</c:v>
                </c:pt>
                <c:pt idx="25">
                  <c:v>166</c:v>
                </c:pt>
                <c:pt idx="26">
                  <c:v>153</c:v>
                </c:pt>
                <c:pt idx="27">
                  <c:v>176</c:v>
                </c:pt>
                <c:pt idx="28">
                  <c:v>151</c:v>
                </c:pt>
                <c:pt idx="29">
                  <c:v>159</c:v>
                </c:pt>
                <c:pt idx="30">
                  <c:v>145</c:v>
                </c:pt>
                <c:pt idx="31">
                  <c:v>148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'980011'!$B$3619:$B$3650</c:f>
              <c:numCache>
                <c:formatCode>General</c:formatCode>
                <c:ptCount val="32"/>
                <c:pt idx="0">
                  <c:v>-91.847999999999999</c:v>
                </c:pt>
                <c:pt idx="1">
                  <c:v>-91.739000000000004</c:v>
                </c:pt>
                <c:pt idx="2">
                  <c:v>-91.623999999999995</c:v>
                </c:pt>
                <c:pt idx="3">
                  <c:v>-91.512</c:v>
                </c:pt>
                <c:pt idx="4">
                  <c:v>-91.4</c:v>
                </c:pt>
                <c:pt idx="5">
                  <c:v>-91.293999999999997</c:v>
                </c:pt>
                <c:pt idx="6">
                  <c:v>-91.180999999999997</c:v>
                </c:pt>
                <c:pt idx="7">
                  <c:v>-91.064999999999998</c:v>
                </c:pt>
                <c:pt idx="8">
                  <c:v>-90.948999999999998</c:v>
                </c:pt>
                <c:pt idx="9">
                  <c:v>-90.834000000000003</c:v>
                </c:pt>
                <c:pt idx="10">
                  <c:v>-90.724000000000004</c:v>
                </c:pt>
                <c:pt idx="11">
                  <c:v>-90.608999999999995</c:v>
                </c:pt>
                <c:pt idx="12">
                  <c:v>-90.495000000000005</c:v>
                </c:pt>
                <c:pt idx="13">
                  <c:v>-90.387</c:v>
                </c:pt>
                <c:pt idx="14">
                  <c:v>-90.272000000000006</c:v>
                </c:pt>
                <c:pt idx="15">
                  <c:v>-90.156000000000006</c:v>
                </c:pt>
                <c:pt idx="16">
                  <c:v>-90.04</c:v>
                </c:pt>
                <c:pt idx="17">
                  <c:v>-89.924999999999997</c:v>
                </c:pt>
                <c:pt idx="18">
                  <c:v>-89.819000000000003</c:v>
                </c:pt>
                <c:pt idx="19">
                  <c:v>-89.706000000000003</c:v>
                </c:pt>
                <c:pt idx="20">
                  <c:v>-89.590999999999994</c:v>
                </c:pt>
                <c:pt idx="21">
                  <c:v>-89.477000000000004</c:v>
                </c:pt>
                <c:pt idx="22">
                  <c:v>-89.358000000000004</c:v>
                </c:pt>
                <c:pt idx="23">
                  <c:v>-89.242000000000004</c:v>
                </c:pt>
                <c:pt idx="24">
                  <c:v>-89.135000000000005</c:v>
                </c:pt>
                <c:pt idx="25">
                  <c:v>-89.03</c:v>
                </c:pt>
                <c:pt idx="26">
                  <c:v>-88.915999999999997</c:v>
                </c:pt>
                <c:pt idx="27">
                  <c:v>-88.796000000000006</c:v>
                </c:pt>
                <c:pt idx="28">
                  <c:v>-88.691000000000003</c:v>
                </c:pt>
                <c:pt idx="29">
                  <c:v>-88.572000000000003</c:v>
                </c:pt>
                <c:pt idx="30">
                  <c:v>-88.46</c:v>
                </c:pt>
                <c:pt idx="31">
                  <c:v>-88.352000000000004</c:v>
                </c:pt>
              </c:numCache>
            </c:numRef>
          </c:xVal>
          <c:yVal>
            <c:numRef>
              <c:f>'980011'!$F$3619:$F$3650</c:f>
              <c:numCache>
                <c:formatCode>0</c:formatCode>
                <c:ptCount val="32"/>
                <c:pt idx="3">
                  <c:v>133.2903664913911</c:v>
                </c:pt>
                <c:pt idx="4">
                  <c:v>136.3131817977831</c:v>
                </c:pt>
                <c:pt idx="5">
                  <c:v>140.23235916091318</c:v>
                </c:pt>
                <c:pt idx="6">
                  <c:v>145.87497138468834</c:v>
                </c:pt>
                <c:pt idx="7">
                  <c:v>153.55874707787459</c:v>
                </c:pt>
                <c:pt idx="8">
                  <c:v>163.35598475542312</c:v>
                </c:pt>
                <c:pt idx="9">
                  <c:v>175.10638499818796</c:v>
                </c:pt>
                <c:pt idx="10">
                  <c:v>187.89208600808922</c:v>
                </c:pt>
                <c:pt idx="11">
                  <c:v>202.14491142775898</c:v>
                </c:pt>
                <c:pt idx="12">
                  <c:v>216.10076202568865</c:v>
                </c:pt>
                <c:pt idx="13">
                  <c:v>227.99665067471793</c:v>
                </c:pt>
                <c:pt idx="14">
                  <c:v>237.97757320830652</c:v>
                </c:pt>
                <c:pt idx="15">
                  <c:v>244.12219001426456</c:v>
                </c:pt>
                <c:pt idx="16">
                  <c:v>245.62846136685224</c:v>
                </c:pt>
                <c:pt idx="17">
                  <c:v>242.44900068428299</c:v>
                </c:pt>
                <c:pt idx="18">
                  <c:v>235.83528302337021</c:v>
                </c:pt>
                <c:pt idx="19">
                  <c:v>225.79777360232546</c:v>
                </c:pt>
                <c:pt idx="20">
                  <c:v>213.65753569208087</c:v>
                </c:pt>
                <c:pt idx="21">
                  <c:v>201.02707743418088</c:v>
                </c:pt>
                <c:pt idx="22">
                  <c:v>188.46563329333489</c:v>
                </c:pt>
                <c:pt idx="23">
                  <c:v>177.73790283965235</c:v>
                </c:pt>
                <c:pt idx="24">
                  <c:v>169.61018402288801</c:v>
                </c:pt>
                <c:pt idx="25">
                  <c:v>163.39948585483677</c:v>
                </c:pt>
                <c:pt idx="26">
                  <c:v>158.52783419306073</c:v>
                </c:pt>
                <c:pt idx="27">
                  <c:v>155.20305230957624</c:v>
                </c:pt>
                <c:pt idx="28">
                  <c:v>153.49369995689352</c:v>
                </c:pt>
                <c:pt idx="29">
                  <c:v>152.54869945936221</c:v>
                </c:pt>
                <c:pt idx="30">
                  <c:v>152.32658032746511</c:v>
                </c:pt>
                <c:pt idx="31">
                  <c:v>152.51050557686378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111040"/>
        <c:axId val="203121024"/>
      </c:scatterChart>
      <c:valAx>
        <c:axId val="203111040"/>
        <c:scaling>
          <c:orientation val="minMax"/>
        </c:scaling>
        <c:axPos val="b"/>
        <c:numFmt formatCode="General" sourceLinked="1"/>
        <c:tickLblPos val="nextTo"/>
        <c:crossAx val="203121024"/>
        <c:crosses val="autoZero"/>
        <c:crossBetween val="midCat"/>
      </c:valAx>
      <c:valAx>
        <c:axId val="203121024"/>
        <c:scaling>
          <c:orientation val="minMax"/>
        </c:scaling>
        <c:axPos val="l"/>
        <c:majorGridlines/>
        <c:numFmt formatCode="General" sourceLinked="1"/>
        <c:tickLblPos val="nextTo"/>
        <c:crossAx val="203111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'980011'!$B$3669:$B$3700</c:f>
              <c:numCache>
                <c:formatCode>General</c:formatCode>
                <c:ptCount val="32"/>
                <c:pt idx="0">
                  <c:v>-91.847999999999999</c:v>
                </c:pt>
                <c:pt idx="1">
                  <c:v>-91.739000000000004</c:v>
                </c:pt>
                <c:pt idx="2">
                  <c:v>-91.623999999999995</c:v>
                </c:pt>
                <c:pt idx="3">
                  <c:v>-91.512</c:v>
                </c:pt>
                <c:pt idx="4">
                  <c:v>-91.4</c:v>
                </c:pt>
                <c:pt idx="5">
                  <c:v>-91.293999999999997</c:v>
                </c:pt>
                <c:pt idx="6">
                  <c:v>-91.180999999999997</c:v>
                </c:pt>
                <c:pt idx="7">
                  <c:v>-91.064999999999998</c:v>
                </c:pt>
                <c:pt idx="8">
                  <c:v>-90.948999999999998</c:v>
                </c:pt>
                <c:pt idx="9">
                  <c:v>-90.834000000000003</c:v>
                </c:pt>
                <c:pt idx="10">
                  <c:v>-90.724000000000004</c:v>
                </c:pt>
                <c:pt idx="11">
                  <c:v>-90.608999999999995</c:v>
                </c:pt>
                <c:pt idx="12">
                  <c:v>-90.495000000000005</c:v>
                </c:pt>
                <c:pt idx="13">
                  <c:v>-90.387</c:v>
                </c:pt>
                <c:pt idx="14">
                  <c:v>-90.272000000000006</c:v>
                </c:pt>
                <c:pt idx="15">
                  <c:v>-90.156000000000006</c:v>
                </c:pt>
                <c:pt idx="16">
                  <c:v>-90.04</c:v>
                </c:pt>
                <c:pt idx="17">
                  <c:v>-89.924999999999997</c:v>
                </c:pt>
                <c:pt idx="18">
                  <c:v>-89.819000000000003</c:v>
                </c:pt>
                <c:pt idx="19">
                  <c:v>-89.706000000000003</c:v>
                </c:pt>
                <c:pt idx="20">
                  <c:v>-89.590999999999994</c:v>
                </c:pt>
                <c:pt idx="21">
                  <c:v>-89.477000000000004</c:v>
                </c:pt>
                <c:pt idx="22">
                  <c:v>-89.358000000000004</c:v>
                </c:pt>
                <c:pt idx="23">
                  <c:v>-89.242000000000004</c:v>
                </c:pt>
                <c:pt idx="24">
                  <c:v>-89.135000000000005</c:v>
                </c:pt>
                <c:pt idx="25">
                  <c:v>-89.03</c:v>
                </c:pt>
                <c:pt idx="26">
                  <c:v>-88.915999999999997</c:v>
                </c:pt>
                <c:pt idx="27">
                  <c:v>-88.796000000000006</c:v>
                </c:pt>
                <c:pt idx="28">
                  <c:v>-88.691000000000003</c:v>
                </c:pt>
                <c:pt idx="29">
                  <c:v>-88.572000000000003</c:v>
                </c:pt>
                <c:pt idx="30">
                  <c:v>-88.46</c:v>
                </c:pt>
                <c:pt idx="31">
                  <c:v>-88.352000000000004</c:v>
                </c:pt>
              </c:numCache>
            </c:numRef>
          </c:xVal>
          <c:yVal>
            <c:numRef>
              <c:f>'980011'!$E$3669:$E$3700</c:f>
              <c:numCache>
                <c:formatCode>General</c:formatCode>
                <c:ptCount val="32"/>
                <c:pt idx="0">
                  <c:v>99</c:v>
                </c:pt>
                <c:pt idx="1">
                  <c:v>122</c:v>
                </c:pt>
                <c:pt idx="2">
                  <c:v>109</c:v>
                </c:pt>
                <c:pt idx="3">
                  <c:v>129</c:v>
                </c:pt>
                <c:pt idx="4">
                  <c:v>139</c:v>
                </c:pt>
                <c:pt idx="5">
                  <c:v>131</c:v>
                </c:pt>
                <c:pt idx="6">
                  <c:v>162</c:v>
                </c:pt>
                <c:pt idx="7">
                  <c:v>162</c:v>
                </c:pt>
                <c:pt idx="8">
                  <c:v>171</c:v>
                </c:pt>
                <c:pt idx="9">
                  <c:v>187</c:v>
                </c:pt>
                <c:pt idx="10">
                  <c:v>167</c:v>
                </c:pt>
                <c:pt idx="11">
                  <c:v>181</c:v>
                </c:pt>
                <c:pt idx="12">
                  <c:v>203</c:v>
                </c:pt>
                <c:pt idx="13">
                  <c:v>233</c:v>
                </c:pt>
                <c:pt idx="14">
                  <c:v>208</c:v>
                </c:pt>
                <c:pt idx="15">
                  <c:v>288</c:v>
                </c:pt>
                <c:pt idx="16">
                  <c:v>262</c:v>
                </c:pt>
                <c:pt idx="17">
                  <c:v>237</c:v>
                </c:pt>
                <c:pt idx="18">
                  <c:v>255</c:v>
                </c:pt>
                <c:pt idx="19">
                  <c:v>240</c:v>
                </c:pt>
                <c:pt idx="20">
                  <c:v>201</c:v>
                </c:pt>
                <c:pt idx="21">
                  <c:v>183</c:v>
                </c:pt>
                <c:pt idx="22">
                  <c:v>188</c:v>
                </c:pt>
                <c:pt idx="23">
                  <c:v>164</c:v>
                </c:pt>
                <c:pt idx="24">
                  <c:v>158</c:v>
                </c:pt>
                <c:pt idx="25">
                  <c:v>161</c:v>
                </c:pt>
                <c:pt idx="26">
                  <c:v>139</c:v>
                </c:pt>
                <c:pt idx="27">
                  <c:v>176</c:v>
                </c:pt>
                <c:pt idx="28">
                  <c:v>148</c:v>
                </c:pt>
                <c:pt idx="29">
                  <c:v>142</c:v>
                </c:pt>
                <c:pt idx="30">
                  <c:v>138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'980011'!$B$3669:$B$3700</c:f>
              <c:numCache>
                <c:formatCode>General</c:formatCode>
                <c:ptCount val="32"/>
                <c:pt idx="0">
                  <c:v>-91.847999999999999</c:v>
                </c:pt>
                <c:pt idx="1">
                  <c:v>-91.739000000000004</c:v>
                </c:pt>
                <c:pt idx="2">
                  <c:v>-91.623999999999995</c:v>
                </c:pt>
                <c:pt idx="3">
                  <c:v>-91.512</c:v>
                </c:pt>
                <c:pt idx="4">
                  <c:v>-91.4</c:v>
                </c:pt>
                <c:pt idx="5">
                  <c:v>-91.293999999999997</c:v>
                </c:pt>
                <c:pt idx="6">
                  <c:v>-91.180999999999997</c:v>
                </c:pt>
                <c:pt idx="7">
                  <c:v>-91.064999999999998</c:v>
                </c:pt>
                <c:pt idx="8">
                  <c:v>-90.948999999999998</c:v>
                </c:pt>
                <c:pt idx="9">
                  <c:v>-90.834000000000003</c:v>
                </c:pt>
                <c:pt idx="10">
                  <c:v>-90.724000000000004</c:v>
                </c:pt>
                <c:pt idx="11">
                  <c:v>-90.608999999999995</c:v>
                </c:pt>
                <c:pt idx="12">
                  <c:v>-90.495000000000005</c:v>
                </c:pt>
                <c:pt idx="13">
                  <c:v>-90.387</c:v>
                </c:pt>
                <c:pt idx="14">
                  <c:v>-90.272000000000006</c:v>
                </c:pt>
                <c:pt idx="15">
                  <c:v>-90.156000000000006</c:v>
                </c:pt>
                <c:pt idx="16">
                  <c:v>-90.04</c:v>
                </c:pt>
                <c:pt idx="17">
                  <c:v>-89.924999999999997</c:v>
                </c:pt>
                <c:pt idx="18">
                  <c:v>-89.819000000000003</c:v>
                </c:pt>
                <c:pt idx="19">
                  <c:v>-89.706000000000003</c:v>
                </c:pt>
                <c:pt idx="20">
                  <c:v>-89.590999999999994</c:v>
                </c:pt>
                <c:pt idx="21">
                  <c:v>-89.477000000000004</c:v>
                </c:pt>
                <c:pt idx="22">
                  <c:v>-89.358000000000004</c:v>
                </c:pt>
                <c:pt idx="23">
                  <c:v>-89.242000000000004</c:v>
                </c:pt>
                <c:pt idx="24">
                  <c:v>-89.135000000000005</c:v>
                </c:pt>
                <c:pt idx="25">
                  <c:v>-89.03</c:v>
                </c:pt>
                <c:pt idx="26">
                  <c:v>-88.915999999999997</c:v>
                </c:pt>
                <c:pt idx="27">
                  <c:v>-88.796000000000006</c:v>
                </c:pt>
                <c:pt idx="28">
                  <c:v>-88.691000000000003</c:v>
                </c:pt>
                <c:pt idx="29">
                  <c:v>-88.572000000000003</c:v>
                </c:pt>
                <c:pt idx="30">
                  <c:v>-88.46</c:v>
                </c:pt>
                <c:pt idx="31">
                  <c:v>-88.352000000000004</c:v>
                </c:pt>
              </c:numCache>
            </c:numRef>
          </c:xVal>
          <c:yVal>
            <c:numRef>
              <c:f>'980011'!$F$3669:$F$3700</c:f>
              <c:numCache>
                <c:formatCode>0</c:formatCode>
                <c:ptCount val="32"/>
                <c:pt idx="3">
                  <c:v>141.13118751142827</c:v>
                </c:pt>
                <c:pt idx="4">
                  <c:v>142.01445393094772</c:v>
                </c:pt>
                <c:pt idx="5">
                  <c:v>143.42900632136187</c:v>
                </c:pt>
                <c:pt idx="6">
                  <c:v>145.94830213402972</c:v>
                </c:pt>
                <c:pt idx="7">
                  <c:v>150.1754694488173</c:v>
                </c:pt>
                <c:pt idx="8">
                  <c:v>156.71323922973465</c:v>
                </c:pt>
                <c:pt idx="9">
                  <c:v>166.03502236768512</c:v>
                </c:pt>
                <c:pt idx="10">
                  <c:v>177.82281431304415</c:v>
                </c:pt>
                <c:pt idx="11">
                  <c:v>192.83959259215302</c:v>
                </c:pt>
                <c:pt idx="12">
                  <c:v>209.4147117159871</c:v>
                </c:pt>
                <c:pt idx="13">
                  <c:v>225.08607060465505</c:v>
                </c:pt>
                <c:pt idx="14">
                  <c:v>239.58571200794162</c:v>
                </c:pt>
                <c:pt idx="15">
                  <c:v>249.6530400588486</c:v>
                </c:pt>
                <c:pt idx="16">
                  <c:v>253.39098198907635</c:v>
                </c:pt>
                <c:pt idx="17">
                  <c:v>250.19668285672071</c:v>
                </c:pt>
                <c:pt idx="18">
                  <c:v>241.67935113083703</c:v>
                </c:pt>
                <c:pt idx="19">
                  <c:v>228.21058339646348</c:v>
                </c:pt>
                <c:pt idx="20">
                  <c:v>212.02151998980111</c:v>
                </c:pt>
                <c:pt idx="21">
                  <c:v>195.74917345304021</c:v>
                </c:pt>
                <c:pt idx="22">
                  <c:v>180.46550382784744</c:v>
                </c:pt>
                <c:pt idx="23">
                  <c:v>168.37838179203411</c:v>
                </c:pt>
                <c:pt idx="24">
                  <c:v>159.9976634646635</c:v>
                </c:pt>
                <c:pt idx="25">
                  <c:v>154.17927322841831</c:v>
                </c:pt>
                <c:pt idx="26">
                  <c:v>150.07821575777371</c:v>
                </c:pt>
                <c:pt idx="27">
                  <c:v>147.58849677145756</c:v>
                </c:pt>
                <c:pt idx="28">
                  <c:v>146.43474264099515</c:v>
                </c:pt>
                <c:pt idx="29">
                  <c:v>145.82884104999724</c:v>
                </c:pt>
                <c:pt idx="30">
                  <c:v>145.64521680846676</c:v>
                </c:pt>
                <c:pt idx="31">
                  <c:v>145.65319956656697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146752"/>
        <c:axId val="203148288"/>
      </c:scatterChart>
      <c:valAx>
        <c:axId val="203146752"/>
        <c:scaling>
          <c:orientation val="minMax"/>
        </c:scaling>
        <c:axPos val="b"/>
        <c:numFmt formatCode="General" sourceLinked="1"/>
        <c:tickLblPos val="nextTo"/>
        <c:crossAx val="203148288"/>
        <c:crosses val="autoZero"/>
        <c:crossBetween val="midCat"/>
      </c:valAx>
      <c:valAx>
        <c:axId val="203148288"/>
        <c:scaling>
          <c:orientation val="minMax"/>
        </c:scaling>
        <c:axPos val="l"/>
        <c:majorGridlines/>
        <c:numFmt formatCode="General" sourceLinked="1"/>
        <c:tickLblPos val="nextTo"/>
        <c:crossAx val="203146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Work!$AI$8:$AI$51</c:f>
              <c:numCache>
                <c:formatCode>General</c:formatCode>
                <c:ptCount val="44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-2</c:v>
                </c:pt>
                <c:pt idx="16">
                  <c:v>-1</c:v>
                </c:pt>
                <c:pt idx="17">
                  <c:v>-1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10</c:v>
                </c:pt>
                <c:pt idx="30">
                  <c:v>11</c:v>
                </c:pt>
                <c:pt idx="31">
                  <c:v>12.000000000000014</c:v>
                </c:pt>
                <c:pt idx="32">
                  <c:v>13.000000000000014</c:v>
                </c:pt>
                <c:pt idx="33">
                  <c:v>14.000000000000014</c:v>
                </c:pt>
                <c:pt idx="34">
                  <c:v>15.000000000000014</c:v>
                </c:pt>
                <c:pt idx="35">
                  <c:v>16.000000000000014</c:v>
                </c:pt>
                <c:pt idx="36">
                  <c:v>-9.6599999999999966</c:v>
                </c:pt>
                <c:pt idx="37">
                  <c:v>-9.3299999999999983</c:v>
                </c:pt>
                <c:pt idx="38">
                  <c:v>-8.6700000000000017</c:v>
                </c:pt>
                <c:pt idx="39">
                  <c:v>-8.3400000000000034</c:v>
                </c:pt>
                <c:pt idx="40">
                  <c:v>8.3400000000000034</c:v>
                </c:pt>
                <c:pt idx="41">
                  <c:v>8.6700000000000017</c:v>
                </c:pt>
                <c:pt idx="42">
                  <c:v>9.3299999999999983</c:v>
                </c:pt>
                <c:pt idx="43">
                  <c:v>9.6599999999999966</c:v>
                </c:pt>
              </c:numCache>
            </c:numRef>
          </c:xVal>
          <c:yVal>
            <c:numRef>
              <c:f>Work!$AN$8:$AN$51</c:f>
              <c:numCache>
                <c:formatCode>0</c:formatCode>
                <c:ptCount val="44"/>
                <c:pt idx="0">
                  <c:v>-912.0890112453983</c:v>
                </c:pt>
                <c:pt idx="1">
                  <c:v>-1124.668489681402</c:v>
                </c:pt>
                <c:pt idx="2">
                  <c:v>-780.46965170019962</c:v>
                </c:pt>
                <c:pt idx="3">
                  <c:v>-877.34721561183449</c:v>
                </c:pt>
                <c:pt idx="4">
                  <c:v>-976.11390881502393</c:v>
                </c:pt>
                <c:pt idx="5">
                  <c:v>-1407.952404932189</c:v>
                </c:pt>
                <c:pt idx="6">
                  <c:v>-1301.6404327176324</c:v>
                </c:pt>
                <c:pt idx="7">
                  <c:v>-2350.5139005756128</c:v>
                </c:pt>
                <c:pt idx="8">
                  <c:v>-104.76078873433714</c:v>
                </c:pt>
                <c:pt idx="9">
                  <c:v>267.30627474824689</c:v>
                </c:pt>
                <c:pt idx="10">
                  <c:v>1403.6586668733087</c:v>
                </c:pt>
                <c:pt idx="11">
                  <c:v>1306.989392363178</c:v>
                </c:pt>
                <c:pt idx="12">
                  <c:v>1519.2972823137029</c:v>
                </c:pt>
                <c:pt idx="13">
                  <c:v>2084.9178977104812</c:v>
                </c:pt>
                <c:pt idx="14">
                  <c:v>1912.3476872466849</c:v>
                </c:pt>
                <c:pt idx="15">
                  <c:v>2278.1507599676233</c:v>
                </c:pt>
                <c:pt idx="16">
                  <c:v>2369.6415607750155</c:v>
                </c:pt>
                <c:pt idx="17">
                  <c:v>2345.7548452026076</c:v>
                </c:pt>
                <c:pt idx="18">
                  <c:v>1372.9106404734016</c:v>
                </c:pt>
                <c:pt idx="19">
                  <c:v>2301.717221639743</c:v>
                </c:pt>
                <c:pt idx="20">
                  <c:v>1939.8954546119285</c:v>
                </c:pt>
                <c:pt idx="21">
                  <c:v>2082.0775196004338</c:v>
                </c:pt>
                <c:pt idx="22">
                  <c:v>1414.1822220612444</c:v>
                </c:pt>
                <c:pt idx="23">
                  <c:v>1807.0785100401388</c:v>
                </c:pt>
                <c:pt idx="24">
                  <c:v>1685.1158581743241</c:v>
                </c:pt>
                <c:pt idx="25">
                  <c:v>984.02141894871068</c:v>
                </c:pt>
                <c:pt idx="26">
                  <c:v>-396.07973951938379</c:v>
                </c:pt>
                <c:pt idx="27">
                  <c:v>-326.36816428244231</c:v>
                </c:pt>
                <c:pt idx="28">
                  <c:v>-2577.4029974932055</c:v>
                </c:pt>
                <c:pt idx="29">
                  <c:v>-1812.4010286979519</c:v>
                </c:pt>
                <c:pt idx="30">
                  <c:v>-1593.0375953967514</c:v>
                </c:pt>
                <c:pt idx="31">
                  <c:v>-958.62374732758053</c:v>
                </c:pt>
                <c:pt idx="32">
                  <c:v>-715.06288086231609</c:v>
                </c:pt>
                <c:pt idx="33">
                  <c:v>-853.9791726860368</c:v>
                </c:pt>
                <c:pt idx="34">
                  <c:v>-657.38034851692271</c:v>
                </c:pt>
                <c:pt idx="35">
                  <c:v>-895.78170057280636</c:v>
                </c:pt>
                <c:pt idx="36">
                  <c:v>-1501.6193553752944</c:v>
                </c:pt>
                <c:pt idx="37">
                  <c:v>-1404.0573685782931</c:v>
                </c:pt>
                <c:pt idx="38">
                  <c:v>-2279.1444597961563</c:v>
                </c:pt>
                <c:pt idx="39">
                  <c:v>-1407.7356444351929</c:v>
                </c:pt>
                <c:pt idx="40">
                  <c:v>-1442.7013859074077</c:v>
                </c:pt>
                <c:pt idx="41">
                  <c:v>-1214.5257580217228</c:v>
                </c:pt>
                <c:pt idx="42">
                  <c:v>-2841.6879845518661</c:v>
                </c:pt>
                <c:pt idx="43">
                  <c:v>-1321.0936701061325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[1]Work!$AI$8:$AI$48</c:f>
              <c:numCache>
                <c:formatCode>General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[1]Work!$AN$8:$AN$48</c:f>
              <c:numCache>
                <c:formatCode>General</c:formatCode>
                <c:ptCount val="41"/>
                <c:pt idx="0">
                  <c:v>176.76297696200828</c:v>
                </c:pt>
                <c:pt idx="1">
                  <c:v>9.06035162384633</c:v>
                </c:pt>
                <c:pt idx="2">
                  <c:v>-132.85591946077258</c:v>
                </c:pt>
                <c:pt idx="3">
                  <c:v>-204.28289450691307</c:v>
                </c:pt>
                <c:pt idx="4">
                  <c:v>-655.49872337222757</c:v>
                </c:pt>
                <c:pt idx="5">
                  <c:v>-738.75509459475632</c:v>
                </c:pt>
                <c:pt idx="6">
                  <c:v>-108.63267182104065</c:v>
                </c:pt>
                <c:pt idx="7">
                  <c:v>-786.63108474430476</c:v>
                </c:pt>
                <c:pt idx="8">
                  <c:v>-138.10580218875936</c:v>
                </c:pt>
                <c:pt idx="9">
                  <c:v>-364.26020795665704</c:v>
                </c:pt>
                <c:pt idx="10">
                  <c:v>-674.72087025577389</c:v>
                </c:pt>
                <c:pt idx="11">
                  <c:v>-983.17249387525067</c:v>
                </c:pt>
                <c:pt idx="12">
                  <c:v>-839.32515964824097</c:v>
                </c:pt>
                <c:pt idx="13">
                  <c:v>-1258.3900878168074</c:v>
                </c:pt>
                <c:pt idx="14">
                  <c:v>-1271.6163467999531</c:v>
                </c:pt>
                <c:pt idx="15">
                  <c:v>-1162.6329294029958</c:v>
                </c:pt>
                <c:pt idx="16">
                  <c:v>-1589.6771413862475</c:v>
                </c:pt>
                <c:pt idx="17">
                  <c:v>-1036.5755472701021</c:v>
                </c:pt>
                <c:pt idx="18">
                  <c:v>-1103.6726729735103</c:v>
                </c:pt>
                <c:pt idx="19">
                  <c:v>-782.93889210834243</c:v>
                </c:pt>
                <c:pt idx="20">
                  <c:v>-581.87251567698445</c:v>
                </c:pt>
                <c:pt idx="21">
                  <c:v>-338.28567098870275</c:v>
                </c:pt>
                <c:pt idx="22">
                  <c:v>-376.17210141549504</c:v>
                </c:pt>
                <c:pt idx="23">
                  <c:v>172.52406634482577</c:v>
                </c:pt>
                <c:pt idx="24">
                  <c:v>489.45279291023883</c:v>
                </c:pt>
                <c:pt idx="25">
                  <c:v>348.31973613291825</c:v>
                </c:pt>
                <c:pt idx="26">
                  <c:v>102.70114694010957</c:v>
                </c:pt>
                <c:pt idx="27">
                  <c:v>-815.14702831531065</c:v>
                </c:pt>
                <c:pt idx="28">
                  <c:v>-647.17208185116613</c:v>
                </c:pt>
                <c:pt idx="29">
                  <c:v>-232.30923363892765</c:v>
                </c:pt>
                <c:pt idx="30">
                  <c:v>-155.51677211489422</c:v>
                </c:pt>
                <c:pt idx="31">
                  <c:v>179.27357363434203</c:v>
                </c:pt>
                <c:pt idx="32">
                  <c:v>210.68202476004495</c:v>
                </c:pt>
                <c:pt idx="33">
                  <c:v>10.666885289056793</c:v>
                </c:pt>
                <c:pt idx="34">
                  <c:v>-142.4591951780796</c:v>
                </c:pt>
                <c:pt idx="35">
                  <c:v>-690.29803233366943</c:v>
                </c:pt>
                <c:pt idx="36">
                  <c:v>-271.7125497231354</c:v>
                </c:pt>
                <c:pt idx="37">
                  <c:v>575.73120366161129</c:v>
                </c:pt>
                <c:pt idx="38">
                  <c:v>722.78821704996335</c:v>
                </c:pt>
                <c:pt idx="39">
                  <c:v>-421.01884872425279</c:v>
                </c:pt>
                <c:pt idx="40">
                  <c:v>278.5044719426644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[2]Work!$AI$8:$AI$48</c:f>
              <c:numCache>
                <c:formatCode>General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10.000999999999999</c:v>
                </c:pt>
                <c:pt idx="27">
                  <c:v>11.001000000000001</c:v>
                </c:pt>
                <c:pt idx="28">
                  <c:v>12.001000000000001</c:v>
                </c:pt>
                <c:pt idx="29">
                  <c:v>13.001000000000001</c:v>
                </c:pt>
                <c:pt idx="30">
                  <c:v>14.001000000000001</c:v>
                </c:pt>
                <c:pt idx="31">
                  <c:v>15.001000000000001</c:v>
                </c:pt>
                <c:pt idx="32">
                  <c:v>16.001000000000001</c:v>
                </c:pt>
                <c:pt idx="33">
                  <c:v>-9.66</c:v>
                </c:pt>
                <c:pt idx="34">
                  <c:v>-9.3299999999999983</c:v>
                </c:pt>
                <c:pt idx="35">
                  <c:v>-8.6699999999999982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[2]Work!$AN$8:$AN$48</c:f>
              <c:numCache>
                <c:formatCode>General</c:formatCode>
                <c:ptCount val="41"/>
                <c:pt idx="0">
                  <c:v>281.98453896921546</c:v>
                </c:pt>
                <c:pt idx="1">
                  <c:v>153.8797496896116</c:v>
                </c:pt>
                <c:pt idx="2">
                  <c:v>929.41692318526668</c:v>
                </c:pt>
                <c:pt idx="3">
                  <c:v>2240.6008097983763</c:v>
                </c:pt>
                <c:pt idx="4">
                  <c:v>1874.503987524756</c:v>
                </c:pt>
                <c:pt idx="5">
                  <c:v>1820.3735622983609</c:v>
                </c:pt>
                <c:pt idx="6">
                  <c:v>1009.427902110227</c:v>
                </c:pt>
                <c:pt idx="7">
                  <c:v>30.174825461859456</c:v>
                </c:pt>
                <c:pt idx="8">
                  <c:v>-2171.7854999906417</c:v>
                </c:pt>
                <c:pt idx="9">
                  <c:v>-1748.0529206496121</c:v>
                </c:pt>
                <c:pt idx="10">
                  <c:v>-1770.8362732358207</c:v>
                </c:pt>
                <c:pt idx="11">
                  <c:v>-1182.2095437794555</c:v>
                </c:pt>
                <c:pt idx="12">
                  <c:v>-1406.1252311247108</c:v>
                </c:pt>
                <c:pt idx="13">
                  <c:v>-1297.9886171426979</c:v>
                </c:pt>
                <c:pt idx="14">
                  <c:v>-1424.3631818373626</c:v>
                </c:pt>
                <c:pt idx="15">
                  <c:v>-1329.5656994056772</c:v>
                </c:pt>
                <c:pt idx="16">
                  <c:v>-1120.759717287978</c:v>
                </c:pt>
                <c:pt idx="17">
                  <c:v>-1208.6290335080462</c:v>
                </c:pt>
                <c:pt idx="18">
                  <c:v>-1195.8427650329284</c:v>
                </c:pt>
                <c:pt idx="19">
                  <c:v>-1954.8489123762947</c:v>
                </c:pt>
                <c:pt idx="20">
                  <c:v>-1380.5475398773747</c:v>
                </c:pt>
                <c:pt idx="21">
                  <c:v>-1442.2266596268996</c:v>
                </c:pt>
                <c:pt idx="22">
                  <c:v>-1364.4251460981361</c:v>
                </c:pt>
                <c:pt idx="23">
                  <c:v>-929.47618675587319</c:v>
                </c:pt>
                <c:pt idx="24">
                  <c:v>-1851.2752846049364</c:v>
                </c:pt>
                <c:pt idx="25">
                  <c:v>-1143.7246676985203</c:v>
                </c:pt>
                <c:pt idx="26">
                  <c:v>549.96514660765604</c:v>
                </c:pt>
                <c:pt idx="27">
                  <c:v>357.59086618347703</c:v>
                </c:pt>
                <c:pt idx="28">
                  <c:v>301.48959859666036</c:v>
                </c:pt>
                <c:pt idx="29">
                  <c:v>723.55435577864387</c:v>
                </c:pt>
                <c:pt idx="30">
                  <c:v>181.8301557612312</c:v>
                </c:pt>
                <c:pt idx="31">
                  <c:v>748.68673898698114</c:v>
                </c:pt>
                <c:pt idx="32">
                  <c:v>226.32330515381938</c:v>
                </c:pt>
                <c:pt idx="33">
                  <c:v>1489.4815497494828</c:v>
                </c:pt>
                <c:pt idx="34">
                  <c:v>1195.7826206379086</c:v>
                </c:pt>
                <c:pt idx="35">
                  <c:v>976.08390171122221</c:v>
                </c:pt>
                <c:pt idx="36">
                  <c:v>30.060302869339139</c:v>
                </c:pt>
                <c:pt idx="37">
                  <c:v>562.24357166456684</c:v>
                </c:pt>
                <c:pt idx="38">
                  <c:v>542.18702705122189</c:v>
                </c:pt>
                <c:pt idx="39">
                  <c:v>861.70663050633141</c:v>
                </c:pt>
                <c:pt idx="40">
                  <c:v>807.74518510584596</c:v>
                </c:pt>
              </c:numCache>
            </c:numRef>
          </c:yVal>
        </c:ser>
        <c:axId val="203917952"/>
        <c:axId val="203923840"/>
      </c:scatterChart>
      <c:valAx>
        <c:axId val="203917952"/>
        <c:scaling>
          <c:orientation val="minMax"/>
        </c:scaling>
        <c:axPos val="b"/>
        <c:numFmt formatCode="General" sourceLinked="1"/>
        <c:tickLblPos val="nextTo"/>
        <c:crossAx val="203923840"/>
        <c:crosses val="autoZero"/>
        <c:crossBetween val="midCat"/>
      </c:valAx>
      <c:valAx>
        <c:axId val="203923840"/>
        <c:scaling>
          <c:orientation val="minMax"/>
        </c:scaling>
        <c:axPos val="l"/>
        <c:majorGridlines/>
        <c:numFmt formatCode="0" sourceLinked="1"/>
        <c:tickLblPos val="nextTo"/>
        <c:crossAx val="203917952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Work!$AI$8:$AI$51</c:f>
              <c:numCache>
                <c:formatCode>General</c:formatCode>
                <c:ptCount val="44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-2</c:v>
                </c:pt>
                <c:pt idx="16">
                  <c:v>-1</c:v>
                </c:pt>
                <c:pt idx="17">
                  <c:v>-1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10</c:v>
                </c:pt>
                <c:pt idx="30">
                  <c:v>11</c:v>
                </c:pt>
                <c:pt idx="31">
                  <c:v>12.000000000000014</c:v>
                </c:pt>
                <c:pt idx="32">
                  <c:v>13.000000000000014</c:v>
                </c:pt>
                <c:pt idx="33">
                  <c:v>14.000000000000014</c:v>
                </c:pt>
                <c:pt idx="34">
                  <c:v>15.000000000000014</c:v>
                </c:pt>
                <c:pt idx="35">
                  <c:v>16.000000000000014</c:v>
                </c:pt>
                <c:pt idx="36">
                  <c:v>-9.6599999999999966</c:v>
                </c:pt>
                <c:pt idx="37">
                  <c:v>-9.3299999999999983</c:v>
                </c:pt>
                <c:pt idx="38">
                  <c:v>-8.6700000000000017</c:v>
                </c:pt>
                <c:pt idx="39">
                  <c:v>-8.3400000000000034</c:v>
                </c:pt>
                <c:pt idx="40">
                  <c:v>8.3400000000000034</c:v>
                </c:pt>
                <c:pt idx="41">
                  <c:v>8.6700000000000017</c:v>
                </c:pt>
                <c:pt idx="42">
                  <c:v>9.3299999999999983</c:v>
                </c:pt>
                <c:pt idx="43">
                  <c:v>9.6599999999999966</c:v>
                </c:pt>
              </c:numCache>
            </c:numRef>
          </c:xVal>
          <c:yVal>
            <c:numRef>
              <c:f>Work!$AL$8:$AL$51</c:f>
              <c:numCache>
                <c:formatCode>0.000</c:formatCode>
                <c:ptCount val="44"/>
                <c:pt idx="0">
                  <c:v>0.73865889409575614</c:v>
                </c:pt>
                <c:pt idx="1">
                  <c:v>0.84127520818119139</c:v>
                </c:pt>
                <c:pt idx="2">
                  <c:v>0.82905362951995132</c:v>
                </c:pt>
                <c:pt idx="3">
                  <c:v>0.81127190294389706</c:v>
                </c:pt>
                <c:pt idx="4">
                  <c:v>0.9567229040571501</c:v>
                </c:pt>
                <c:pt idx="5">
                  <c:v>0.74105351097019723</c:v>
                </c:pt>
                <c:pt idx="6">
                  <c:v>0.79486687941440215</c:v>
                </c:pt>
                <c:pt idx="7">
                  <c:v>0.85747517937537143</c:v>
                </c:pt>
                <c:pt idx="8">
                  <c:v>1.1264441853052454</c:v>
                </c:pt>
                <c:pt idx="9">
                  <c:v>1.2905213207910833</c:v>
                </c:pt>
                <c:pt idx="10">
                  <c:v>1.102441492391806</c:v>
                </c:pt>
                <c:pt idx="11">
                  <c:v>1.0514668887520358</c:v>
                </c:pt>
                <c:pt idx="12">
                  <c:v>1.3359767547362762</c:v>
                </c:pt>
                <c:pt idx="13">
                  <c:v>1.2159633508446173</c:v>
                </c:pt>
                <c:pt idx="14">
                  <c:v>1.3418930264198272</c:v>
                </c:pt>
                <c:pt idx="15">
                  <c:v>1.3583070610068941</c:v>
                </c:pt>
                <c:pt idx="16">
                  <c:v>1.2396877592559981</c:v>
                </c:pt>
                <c:pt idx="17">
                  <c:v>1.2134627537194254</c:v>
                </c:pt>
                <c:pt idx="18">
                  <c:v>1.2015226513658501</c:v>
                </c:pt>
                <c:pt idx="19">
                  <c:v>1.0746468489900109</c:v>
                </c:pt>
                <c:pt idx="20">
                  <c:v>1.494806009042037</c:v>
                </c:pt>
                <c:pt idx="21">
                  <c:v>1.1501027751506032</c:v>
                </c:pt>
                <c:pt idx="22">
                  <c:v>0.99590044617176421</c:v>
                </c:pt>
                <c:pt idx="23">
                  <c:v>1.0961125108054703</c:v>
                </c:pt>
                <c:pt idx="24">
                  <c:v>1.2030383236610123</c:v>
                </c:pt>
                <c:pt idx="25">
                  <c:v>1.1931213895381427</c:v>
                </c:pt>
                <c:pt idx="26">
                  <c:v>1.4035350119359651</c:v>
                </c:pt>
                <c:pt idx="27">
                  <c:v>1.0953031359998637</c:v>
                </c:pt>
                <c:pt idx="28">
                  <c:v>1.2889224274810496</c:v>
                </c:pt>
                <c:pt idx="29">
                  <c:v>0.83323591215561144</c:v>
                </c:pt>
                <c:pt idx="30">
                  <c:v>0.79650559201555082</c:v>
                </c:pt>
                <c:pt idx="31">
                  <c:v>0.73971398661042975</c:v>
                </c:pt>
                <c:pt idx="32">
                  <c:v>0.79069724200319891</c:v>
                </c:pt>
                <c:pt idx="33">
                  <c:v>0.89347698128412667</c:v>
                </c:pt>
                <c:pt idx="34">
                  <c:v>0.71516711559648194</c:v>
                </c:pt>
                <c:pt idx="35">
                  <c:v>1.035042469017118</c:v>
                </c:pt>
                <c:pt idx="36">
                  <c:v>0.71090328323723706</c:v>
                </c:pt>
                <c:pt idx="37">
                  <c:v>0.72610675484577003</c:v>
                </c:pt>
                <c:pt idx="38">
                  <c:v>0.89748090990349172</c:v>
                </c:pt>
                <c:pt idx="39">
                  <c:v>1.0653181628749526</c:v>
                </c:pt>
                <c:pt idx="40">
                  <c:v>1.3428376336982437</c:v>
                </c:pt>
                <c:pt idx="41">
                  <c:v>1.0198047999448543</c:v>
                </c:pt>
                <c:pt idx="42">
                  <c:v>0.7572073913799342</c:v>
                </c:pt>
                <c:pt idx="43">
                  <c:v>0.91952710885245537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[1]Work!$AI$8:$AI$48</c:f>
              <c:numCache>
                <c:formatCode>General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[1]Work!$AL$8:$AL$48</c:f>
              <c:numCache>
                <c:formatCode>General</c:formatCode>
                <c:ptCount val="41"/>
                <c:pt idx="0">
                  <c:v>0.85744688866663554</c:v>
                </c:pt>
                <c:pt idx="1">
                  <c:v>0.85362777741353846</c:v>
                </c:pt>
                <c:pt idx="2">
                  <c:v>0.82438710320469788</c:v>
                </c:pt>
                <c:pt idx="3">
                  <c:v>0.84723911354562598</c:v>
                </c:pt>
                <c:pt idx="4">
                  <c:v>0.83283302796698722</c:v>
                </c:pt>
                <c:pt idx="5">
                  <c:v>0.80099491963283787</c:v>
                </c:pt>
                <c:pt idx="6">
                  <c:v>0.77109061608002116</c:v>
                </c:pt>
                <c:pt idx="7">
                  <c:v>0.89666281211312704</c:v>
                </c:pt>
                <c:pt idx="8">
                  <c:v>1.1932733503400343</c:v>
                </c:pt>
                <c:pt idx="9">
                  <c:v>1.096243938837522</c:v>
                </c:pt>
                <c:pt idx="10">
                  <c:v>1.097143623538138</c:v>
                </c:pt>
                <c:pt idx="11">
                  <c:v>1.1395072026211417</c:v>
                </c:pt>
                <c:pt idx="12">
                  <c:v>1.1245395374753901</c:v>
                </c:pt>
                <c:pt idx="13">
                  <c:v>1.0654238494362736</c:v>
                </c:pt>
                <c:pt idx="14">
                  <c:v>1.0900343279296734</c:v>
                </c:pt>
                <c:pt idx="15">
                  <c:v>1.1262192696150741</c:v>
                </c:pt>
                <c:pt idx="16">
                  <c:v>1.0448296756854398</c:v>
                </c:pt>
                <c:pt idx="17">
                  <c:v>1.0559752312104669</c:v>
                </c:pt>
                <c:pt idx="18">
                  <c:v>1.0688574653668979</c:v>
                </c:pt>
                <c:pt idx="19">
                  <c:v>1.1026614276308568</c:v>
                </c:pt>
                <c:pt idx="20">
                  <c:v>1.0854879824110666</c:v>
                </c:pt>
                <c:pt idx="21">
                  <c:v>1.1404782369936153</c:v>
                </c:pt>
                <c:pt idx="22">
                  <c:v>1.1106668841707463</c:v>
                </c:pt>
                <c:pt idx="23">
                  <c:v>1.1535720205333251</c:v>
                </c:pt>
                <c:pt idx="24">
                  <c:v>1.2072399083945666</c:v>
                </c:pt>
                <c:pt idx="25">
                  <c:v>1.0410765784634359</c:v>
                </c:pt>
                <c:pt idx="26">
                  <c:v>0.78497135472356494</c:v>
                </c:pt>
                <c:pt idx="27">
                  <c:v>0.80998453848584329</c:v>
                </c:pt>
                <c:pt idx="28">
                  <c:v>0.83035230446175912</c:v>
                </c:pt>
                <c:pt idx="29">
                  <c:v>0.84683936418796613</c:v>
                </c:pt>
                <c:pt idx="30">
                  <c:v>0.83445696763186739</c:v>
                </c:pt>
                <c:pt idx="31">
                  <c:v>0.83426560035930686</c:v>
                </c:pt>
                <c:pt idx="32">
                  <c:v>0.8422069498664746</c:v>
                </c:pt>
                <c:pt idx="33">
                  <c:v>0.77759302246593465</c:v>
                </c:pt>
                <c:pt idx="34">
                  <c:v>0.80563399380166634</c:v>
                </c:pt>
                <c:pt idx="35">
                  <c:v>1.0512497252254118</c:v>
                </c:pt>
                <c:pt idx="36">
                  <c:v>1.1847435337012309</c:v>
                </c:pt>
                <c:pt idx="37">
                  <c:v>1.1820081425329476</c:v>
                </c:pt>
                <c:pt idx="38">
                  <c:v>1.1764735629993028</c:v>
                </c:pt>
                <c:pt idx="39">
                  <c:v>0.91221243467333524</c:v>
                </c:pt>
                <c:pt idx="40">
                  <c:v>0.78710023831215403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[2]Work!$AI$8:$AI$48</c:f>
              <c:numCache>
                <c:formatCode>General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10.000999999999999</c:v>
                </c:pt>
                <c:pt idx="27">
                  <c:v>11.001000000000001</c:v>
                </c:pt>
                <c:pt idx="28">
                  <c:v>12.001000000000001</c:v>
                </c:pt>
                <c:pt idx="29">
                  <c:v>13.001000000000001</c:v>
                </c:pt>
                <c:pt idx="30">
                  <c:v>14.001000000000001</c:v>
                </c:pt>
                <c:pt idx="31">
                  <c:v>15.001000000000001</c:v>
                </c:pt>
                <c:pt idx="32">
                  <c:v>16.001000000000001</c:v>
                </c:pt>
                <c:pt idx="33">
                  <c:v>-9.66</c:v>
                </c:pt>
                <c:pt idx="34">
                  <c:v>-9.3299999999999983</c:v>
                </c:pt>
                <c:pt idx="35">
                  <c:v>-8.6699999999999982</c:v>
                </c:pt>
                <c:pt idx="36">
                  <c:v>-8.34</c:v>
                </c:pt>
                <c:pt idx="37">
                  <c:v>8.34</c:v>
                </c:pt>
                <c:pt idx="38">
                  <c:v>8.67</c:v>
                </c:pt>
                <c:pt idx="39">
                  <c:v>9.33</c:v>
                </c:pt>
                <c:pt idx="40">
                  <c:v>9.66</c:v>
                </c:pt>
              </c:numCache>
            </c:numRef>
          </c:xVal>
          <c:yVal>
            <c:numRef>
              <c:f>[2]Work!$AL$8:$AL$48</c:f>
              <c:numCache>
                <c:formatCode>General</c:formatCode>
                <c:ptCount val="41"/>
                <c:pt idx="0">
                  <c:v>0.87803894537316629</c:v>
                </c:pt>
                <c:pt idx="1">
                  <c:v>0.99872332903505012</c:v>
                </c:pt>
                <c:pt idx="2">
                  <c:v>0.94952179303713324</c:v>
                </c:pt>
                <c:pt idx="3">
                  <c:v>0.92858951741680051</c:v>
                </c:pt>
                <c:pt idx="4">
                  <c:v>1.0452410985708254</c:v>
                </c:pt>
                <c:pt idx="5">
                  <c:v>0.9737693150501352</c:v>
                </c:pt>
                <c:pt idx="6">
                  <c:v>0.93088334099414494</c:v>
                </c:pt>
                <c:pt idx="7">
                  <c:v>0.8680449363009376</c:v>
                </c:pt>
                <c:pt idx="8">
                  <c:v>1.3730807316151286</c:v>
                </c:pt>
                <c:pt idx="9">
                  <c:v>1.3129593106550297</c:v>
                </c:pt>
                <c:pt idx="10">
                  <c:v>1.1767321729477946</c:v>
                </c:pt>
                <c:pt idx="11">
                  <c:v>1.2400620708227557</c:v>
                </c:pt>
                <c:pt idx="12">
                  <c:v>0.63708344431159991</c:v>
                </c:pt>
                <c:pt idx="13">
                  <c:v>1.3586596080270623</c:v>
                </c:pt>
                <c:pt idx="14">
                  <c:v>1.6038948569730307</c:v>
                </c:pt>
                <c:pt idx="15">
                  <c:v>1.1601919660616717</c:v>
                </c:pt>
                <c:pt idx="16">
                  <c:v>1.4430589330355321</c:v>
                </c:pt>
                <c:pt idx="17">
                  <c:v>1.9607395329069346</c:v>
                </c:pt>
                <c:pt idx="18">
                  <c:v>1.3618258168277046</c:v>
                </c:pt>
                <c:pt idx="19">
                  <c:v>1.0286620515987077</c:v>
                </c:pt>
                <c:pt idx="20">
                  <c:v>1.123288443053962</c:v>
                </c:pt>
                <c:pt idx="21">
                  <c:v>1.2459840571227001</c:v>
                </c:pt>
                <c:pt idx="22">
                  <c:v>1.5198573645612208</c:v>
                </c:pt>
                <c:pt idx="23">
                  <c:v>1.3216330321390188</c:v>
                </c:pt>
                <c:pt idx="24">
                  <c:v>1.6300210986716288</c:v>
                </c:pt>
                <c:pt idx="25">
                  <c:v>0.87556626583041786</c:v>
                </c:pt>
                <c:pt idx="26">
                  <c:v>0.81276742605750885</c:v>
                </c:pt>
                <c:pt idx="27">
                  <c:v>1.0185965587556403</c:v>
                </c:pt>
                <c:pt idx="28">
                  <c:v>1.1147066486955919</c:v>
                </c:pt>
                <c:pt idx="29">
                  <c:v>1.0670838157889546</c:v>
                </c:pt>
                <c:pt idx="30">
                  <c:v>0.83913589146388456</c:v>
                </c:pt>
                <c:pt idx="31">
                  <c:v>0.84979287364745026</c:v>
                </c:pt>
                <c:pt idx="32">
                  <c:v>0.87422909688999795</c:v>
                </c:pt>
                <c:pt idx="33">
                  <c:v>1.1918442400319487</c:v>
                </c:pt>
                <c:pt idx="34">
                  <c:v>0.88579038941403254</c:v>
                </c:pt>
                <c:pt idx="35">
                  <c:v>1.1302498320958994</c:v>
                </c:pt>
                <c:pt idx="36">
                  <c:v>1.2904817694308943</c:v>
                </c:pt>
                <c:pt idx="37">
                  <c:v>1.1073621110029408</c:v>
                </c:pt>
                <c:pt idx="38">
                  <c:v>0.85621395945431544</c:v>
                </c:pt>
                <c:pt idx="39">
                  <c:v>0.87089225038853169</c:v>
                </c:pt>
                <c:pt idx="40">
                  <c:v>0.94859459187387951</c:v>
                </c:pt>
              </c:numCache>
            </c:numRef>
          </c:yVal>
        </c:ser>
        <c:axId val="204045312"/>
        <c:axId val="204096256"/>
      </c:scatterChart>
      <c:valAx>
        <c:axId val="204045312"/>
        <c:scaling>
          <c:orientation val="minMax"/>
        </c:scaling>
        <c:axPos val="b"/>
        <c:numFmt formatCode="General" sourceLinked="1"/>
        <c:tickLblPos val="nextTo"/>
        <c:crossAx val="204096256"/>
        <c:crosses val="autoZero"/>
        <c:crossBetween val="midCat"/>
      </c:valAx>
      <c:valAx>
        <c:axId val="204096256"/>
        <c:scaling>
          <c:orientation val="minMax"/>
        </c:scaling>
        <c:axPos val="l"/>
        <c:majorGridlines/>
        <c:numFmt formatCode="0.000" sourceLinked="1"/>
        <c:tickLblPos val="nextTo"/>
        <c:crossAx val="204045312"/>
        <c:crosses val="autoZero"/>
        <c:crossBetween val="midCat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Work!$AH$64:$AH$71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xVal>
          <c:yVal>
            <c:numRef>
              <c:f>Work!$AN$64:$AN$71</c:f>
              <c:numCache>
                <c:formatCode>0</c:formatCode>
                <c:ptCount val="8"/>
                <c:pt idx="0">
                  <c:v>1372.9106404734016</c:v>
                </c:pt>
                <c:pt idx="1">
                  <c:v>1118.526115594598</c:v>
                </c:pt>
                <c:pt idx="2">
                  <c:v>2141.2384020109698</c:v>
                </c:pt>
                <c:pt idx="3">
                  <c:v>1103.9050911478832</c:v>
                </c:pt>
                <c:pt idx="4">
                  <c:v>1273.2042727043868</c:v>
                </c:pt>
                <c:pt idx="5">
                  <c:v>827.7646635554969</c:v>
                </c:pt>
                <c:pt idx="6">
                  <c:v>-10.223444547818872</c:v>
                </c:pt>
                <c:pt idx="7">
                  <c:v>646.3169838235583</c:v>
                </c:pt>
              </c:numCache>
            </c:numRef>
          </c:yVal>
        </c:ser>
        <c:axId val="204152192"/>
        <c:axId val="204166272"/>
      </c:scatterChart>
      <c:valAx>
        <c:axId val="204152192"/>
        <c:scaling>
          <c:orientation val="minMax"/>
        </c:scaling>
        <c:axPos val="b"/>
        <c:numFmt formatCode="General" sourceLinked="1"/>
        <c:tickLblPos val="nextTo"/>
        <c:crossAx val="204166272"/>
        <c:crosses val="autoZero"/>
        <c:crossBetween val="midCat"/>
      </c:valAx>
      <c:valAx>
        <c:axId val="204166272"/>
        <c:scaling>
          <c:orientation val="minMax"/>
        </c:scaling>
        <c:axPos val="l"/>
        <c:majorGridlines/>
        <c:numFmt formatCode="0" sourceLinked="1"/>
        <c:tickLblPos val="nextTo"/>
        <c:crossAx val="204152192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Work!$AI$73:$AI$84</c:f>
              <c:numCache>
                <c:formatCode>General</c:formatCode>
                <c:ptCount val="12"/>
                <c:pt idx="0">
                  <c:v>-16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4</c:v>
                </c:pt>
                <c:pt idx="6">
                  <c:v>4</c:v>
                </c:pt>
                <c:pt idx="7">
                  <c:v>8</c:v>
                </c:pt>
                <c:pt idx="8">
                  <c:v>12.000000000000014</c:v>
                </c:pt>
                <c:pt idx="9">
                  <c:v>16.000000000000014</c:v>
                </c:pt>
                <c:pt idx="10">
                  <c:v>4.2000000000000028</c:v>
                </c:pt>
                <c:pt idx="11">
                  <c:v>3.7999999999999972</c:v>
                </c:pt>
              </c:numCache>
            </c:numRef>
          </c:xVal>
          <c:yVal>
            <c:numRef>
              <c:f>Work!$AN$73:$AN$84</c:f>
              <c:numCache>
                <c:formatCode>0</c:formatCode>
                <c:ptCount val="12"/>
                <c:pt idx="0">
                  <c:v>174.84444951865186</c:v>
                </c:pt>
                <c:pt idx="1">
                  <c:v>-54.554663000638826</c:v>
                </c:pt>
                <c:pt idx="2">
                  <c:v>-210.92304429692899</c:v>
                </c:pt>
                <c:pt idx="3">
                  <c:v>125.82751691492255</c:v>
                </c:pt>
                <c:pt idx="4">
                  <c:v>646.3169838235583</c:v>
                </c:pt>
                <c:pt idx="5">
                  <c:v>-851.68881356489919</c:v>
                </c:pt>
                <c:pt idx="6">
                  <c:v>-70.294299015727375</c:v>
                </c:pt>
                <c:pt idx="7">
                  <c:v>-464.56554994100952</c:v>
                </c:pt>
                <c:pt idx="8">
                  <c:v>-145.47659196650909</c:v>
                </c:pt>
                <c:pt idx="9">
                  <c:v>-15.341838627502824</c:v>
                </c:pt>
                <c:pt idx="10">
                  <c:v>0.34641083113129412</c:v>
                </c:pt>
                <c:pt idx="11">
                  <c:v>366.1649418085222</c:v>
                </c:pt>
              </c:numCache>
            </c:numRef>
          </c:yVal>
        </c:ser>
        <c:axId val="204280192"/>
        <c:axId val="204281728"/>
      </c:scatterChart>
      <c:valAx>
        <c:axId val="204280192"/>
        <c:scaling>
          <c:orientation val="minMax"/>
        </c:scaling>
        <c:axPos val="b"/>
        <c:numFmt formatCode="General" sourceLinked="1"/>
        <c:tickLblPos val="nextTo"/>
        <c:crossAx val="204281728"/>
        <c:crosses val="autoZero"/>
        <c:crossBetween val="midCat"/>
      </c:valAx>
      <c:valAx>
        <c:axId val="204281728"/>
        <c:scaling>
          <c:orientation val="minMax"/>
        </c:scaling>
        <c:axPos val="l"/>
        <c:majorGridlines/>
        <c:numFmt formatCode="0" sourceLinked="1"/>
        <c:tickLblPos val="nextTo"/>
        <c:crossAx val="204280192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Work!$AI$73:$AI$84</c:f>
              <c:numCache>
                <c:formatCode>General</c:formatCode>
                <c:ptCount val="12"/>
                <c:pt idx="0">
                  <c:v>-16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4</c:v>
                </c:pt>
                <c:pt idx="6">
                  <c:v>4</c:v>
                </c:pt>
                <c:pt idx="7">
                  <c:v>8</c:v>
                </c:pt>
                <c:pt idx="8">
                  <c:v>12.000000000000014</c:v>
                </c:pt>
                <c:pt idx="9">
                  <c:v>16.000000000000014</c:v>
                </c:pt>
                <c:pt idx="10">
                  <c:v>4.2000000000000028</c:v>
                </c:pt>
                <c:pt idx="11">
                  <c:v>3.7999999999999972</c:v>
                </c:pt>
              </c:numCache>
            </c:numRef>
          </c:xVal>
          <c:yVal>
            <c:numRef>
              <c:f>Work!$AL$73:$AL$84</c:f>
              <c:numCache>
                <c:formatCode>0.000</c:formatCode>
                <c:ptCount val="12"/>
                <c:pt idx="0">
                  <c:v>0.8422778321825739</c:v>
                </c:pt>
                <c:pt idx="1">
                  <c:v>0.75461926552544645</c:v>
                </c:pt>
                <c:pt idx="2">
                  <c:v>0.91972630893317964</c:v>
                </c:pt>
                <c:pt idx="3">
                  <c:v>1.4896720765168909</c:v>
                </c:pt>
                <c:pt idx="4">
                  <c:v>1.1290175624539891</c:v>
                </c:pt>
                <c:pt idx="5">
                  <c:v>1.4453136428906201</c:v>
                </c:pt>
                <c:pt idx="6">
                  <c:v>1.051494985589706</c:v>
                </c:pt>
                <c:pt idx="7">
                  <c:v>0.85846275102918612</c:v>
                </c:pt>
                <c:pt idx="8">
                  <c:v>0.86519833762360043</c:v>
                </c:pt>
                <c:pt idx="9">
                  <c:v>0.84666272925628727</c:v>
                </c:pt>
                <c:pt idx="10">
                  <c:v>1.2784253816307924</c:v>
                </c:pt>
                <c:pt idx="11">
                  <c:v>1.0776758996708484</c:v>
                </c:pt>
              </c:numCache>
            </c:numRef>
          </c:yVal>
        </c:ser>
        <c:axId val="204383360"/>
        <c:axId val="204384896"/>
      </c:scatterChart>
      <c:valAx>
        <c:axId val="204383360"/>
        <c:scaling>
          <c:orientation val="minMax"/>
        </c:scaling>
        <c:axPos val="b"/>
        <c:numFmt formatCode="General" sourceLinked="1"/>
        <c:tickLblPos val="nextTo"/>
        <c:crossAx val="204384896"/>
        <c:crosses val="autoZero"/>
        <c:crossBetween val="midCat"/>
      </c:valAx>
      <c:valAx>
        <c:axId val="204384896"/>
        <c:scaling>
          <c:orientation val="minMax"/>
        </c:scaling>
        <c:axPos val="l"/>
        <c:majorGridlines/>
        <c:numFmt formatCode="0.000" sourceLinked="1"/>
        <c:tickLblPos val="nextTo"/>
        <c:crossAx val="20438336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'980011'!$E$369:$E$400</c:f>
              <c:numCache>
                <c:formatCode>General</c:formatCode>
                <c:ptCount val="32"/>
                <c:pt idx="0">
                  <c:v>78</c:v>
                </c:pt>
                <c:pt idx="1">
                  <c:v>72</c:v>
                </c:pt>
                <c:pt idx="2">
                  <c:v>106</c:v>
                </c:pt>
                <c:pt idx="3">
                  <c:v>113</c:v>
                </c:pt>
                <c:pt idx="4">
                  <c:v>107</c:v>
                </c:pt>
                <c:pt idx="5">
                  <c:v>128</c:v>
                </c:pt>
                <c:pt idx="6">
                  <c:v>110</c:v>
                </c:pt>
                <c:pt idx="7">
                  <c:v>127</c:v>
                </c:pt>
                <c:pt idx="8">
                  <c:v>157</c:v>
                </c:pt>
                <c:pt idx="9">
                  <c:v>164</c:v>
                </c:pt>
                <c:pt idx="10">
                  <c:v>203</c:v>
                </c:pt>
                <c:pt idx="11">
                  <c:v>234</c:v>
                </c:pt>
                <c:pt idx="12">
                  <c:v>259</c:v>
                </c:pt>
                <c:pt idx="13">
                  <c:v>233</c:v>
                </c:pt>
                <c:pt idx="14">
                  <c:v>253</c:v>
                </c:pt>
                <c:pt idx="15">
                  <c:v>225</c:v>
                </c:pt>
                <c:pt idx="16">
                  <c:v>209</c:v>
                </c:pt>
                <c:pt idx="17">
                  <c:v>177</c:v>
                </c:pt>
                <c:pt idx="18">
                  <c:v>148</c:v>
                </c:pt>
                <c:pt idx="19">
                  <c:v>137</c:v>
                </c:pt>
                <c:pt idx="20">
                  <c:v>146</c:v>
                </c:pt>
                <c:pt idx="21">
                  <c:v>139</c:v>
                </c:pt>
                <c:pt idx="22">
                  <c:v>138</c:v>
                </c:pt>
                <c:pt idx="23">
                  <c:v>121</c:v>
                </c:pt>
                <c:pt idx="24">
                  <c:v>102</c:v>
                </c:pt>
                <c:pt idx="25">
                  <c:v>115</c:v>
                </c:pt>
                <c:pt idx="26">
                  <c:v>109</c:v>
                </c:pt>
                <c:pt idx="27">
                  <c:v>114</c:v>
                </c:pt>
                <c:pt idx="28">
                  <c:v>117</c:v>
                </c:pt>
                <c:pt idx="29">
                  <c:v>129</c:v>
                </c:pt>
                <c:pt idx="30">
                  <c:v>118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'980011'!$F$369:$F$400</c:f>
              <c:numCache>
                <c:formatCode>0</c:formatCode>
                <c:ptCount val="32"/>
                <c:pt idx="3">
                  <c:v>110.12150631739013</c:v>
                </c:pt>
                <c:pt idx="4">
                  <c:v>112.04684351840795</c:v>
                </c:pt>
                <c:pt idx="5">
                  <c:v>115.46436469217413</c:v>
                </c:pt>
                <c:pt idx="6">
                  <c:v>122.01918179640282</c:v>
                </c:pt>
                <c:pt idx="7">
                  <c:v>133.39926175283125</c:v>
                </c:pt>
                <c:pt idx="8">
                  <c:v>150.72088048891854</c:v>
                </c:pt>
                <c:pt idx="9">
                  <c:v>173.6807441342003</c:v>
                </c:pt>
                <c:pt idx="10">
                  <c:v>198.99324655040846</c:v>
                </c:pt>
                <c:pt idx="11">
                  <c:v>224.63756824440668</c:v>
                </c:pt>
                <c:pt idx="12">
                  <c:v>243.68060644681717</c:v>
                </c:pt>
                <c:pt idx="13">
                  <c:v>251.4397748111889</c:v>
                </c:pt>
                <c:pt idx="14">
                  <c:v>246.6022842739203</c:v>
                </c:pt>
                <c:pt idx="15">
                  <c:v>229.57110232590691</c:v>
                </c:pt>
                <c:pt idx="16">
                  <c:v>205.05982166252718</c:v>
                </c:pt>
                <c:pt idx="17">
                  <c:v>179.17573350951244</c:v>
                </c:pt>
                <c:pt idx="18">
                  <c:v>158.03970361691481</c:v>
                </c:pt>
                <c:pt idx="19">
                  <c:v>140.72905596658231</c:v>
                </c:pt>
                <c:pt idx="20">
                  <c:v>129.02509780682382</c:v>
                </c:pt>
                <c:pt idx="21">
                  <c:v>122.30085697372058</c:v>
                </c:pt>
                <c:pt idx="22">
                  <c:v>118.8233836611651</c:v>
                </c:pt>
                <c:pt idx="23">
                  <c:v>117.46534990478182</c:v>
                </c:pt>
                <c:pt idx="24">
                  <c:v>117.12483853602237</c:v>
                </c:pt>
                <c:pt idx="25">
                  <c:v>117.18838870729668</c:v>
                </c:pt>
                <c:pt idx="26">
                  <c:v>117.44657023096295</c:v>
                </c:pt>
                <c:pt idx="27">
                  <c:v>117.79708149569724</c:v>
                </c:pt>
                <c:pt idx="28">
                  <c:v>118.12541247945924</c:v>
                </c:pt>
                <c:pt idx="29">
                  <c:v>118.50456582186969</c:v>
                </c:pt>
                <c:pt idx="30">
                  <c:v>118.86327060033481</c:v>
                </c:pt>
                <c:pt idx="31">
                  <c:v>119.20956554016102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248384"/>
        <c:axId val="203249920"/>
      </c:scatterChart>
      <c:valAx>
        <c:axId val="203248384"/>
        <c:scaling>
          <c:orientation val="minMax"/>
        </c:scaling>
        <c:axPos val="b"/>
        <c:numFmt formatCode="General" sourceLinked="1"/>
        <c:tickLblPos val="nextTo"/>
        <c:crossAx val="203249920"/>
        <c:crosses val="autoZero"/>
        <c:crossBetween val="midCat"/>
      </c:valAx>
      <c:valAx>
        <c:axId val="203249920"/>
        <c:scaling>
          <c:orientation val="minMax"/>
        </c:scaling>
        <c:axPos val="l"/>
        <c:majorGridlines/>
        <c:numFmt formatCode="General" sourceLinked="1"/>
        <c:tickLblPos val="nextTo"/>
        <c:crossAx val="203248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Normal</c:v>
          </c:tx>
          <c:spPr>
            <a:ln w="28575">
              <a:noFill/>
            </a:ln>
          </c:spPr>
          <c:xVal>
            <c:numRef>
              <c:f>Stresses!$Q$7:$Q$47</c:f>
              <c:numCache>
                <c:formatCode>0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Stresses!$R$7:$R$47</c:f>
              <c:numCache>
                <c:formatCode>0</c:formatCode>
                <c:ptCount val="41"/>
                <c:pt idx="0">
                  <c:v>-23.582108730414397</c:v>
                </c:pt>
                <c:pt idx="1">
                  <c:v>-97.348990595881659</c:v>
                </c:pt>
                <c:pt idx="2">
                  <c:v>-19.120958344893655</c:v>
                </c:pt>
                <c:pt idx="3">
                  <c:v>115.94893260395311</c:v>
                </c:pt>
                <c:pt idx="4">
                  <c:v>-58.703688422992656</c:v>
                </c:pt>
                <c:pt idx="5">
                  <c:v>-145.65150306386366</c:v>
                </c:pt>
                <c:pt idx="6">
                  <c:v>-54.635017970142357</c:v>
                </c:pt>
                <c:pt idx="7">
                  <c:v>-488.08568980772901</c:v>
                </c:pt>
                <c:pt idx="8">
                  <c:v>-273.91748415785713</c:v>
                </c:pt>
                <c:pt idx="9">
                  <c:v>-189.89334151361561</c:v>
                </c:pt>
                <c:pt idx="10">
                  <c:v>-210.76115582274349</c:v>
                </c:pt>
                <c:pt idx="11">
                  <c:v>-173.25264731971407</c:v>
                </c:pt>
                <c:pt idx="12">
                  <c:v>-167.70623886492265</c:v>
                </c:pt>
                <c:pt idx="13">
                  <c:v>-254.2207971110528</c:v>
                </c:pt>
                <c:pt idx="14">
                  <c:v>-126.97204126619624</c:v>
                </c:pt>
                <c:pt idx="15">
                  <c:v>-142.1254914717311</c:v>
                </c:pt>
                <c:pt idx="16">
                  <c:v>-226.02019389475925</c:v>
                </c:pt>
                <c:pt idx="17">
                  <c:v>-74.233170091777438</c:v>
                </c:pt>
                <c:pt idx="18">
                  <c:v>-189.544124621679</c:v>
                </c:pt>
                <c:pt idx="19">
                  <c:v>-233.09366218000417</c:v>
                </c:pt>
                <c:pt idx="20">
                  <c:v>-42.341275735074113</c:v>
                </c:pt>
                <c:pt idx="21">
                  <c:v>-37.234688692296878</c:v>
                </c:pt>
                <c:pt idx="22">
                  <c:v>-83.238241815078425</c:v>
                </c:pt>
                <c:pt idx="23">
                  <c:v>-3.6385726252967845</c:v>
                </c:pt>
                <c:pt idx="24">
                  <c:v>-80.98141423050761</c:v>
                </c:pt>
                <c:pt idx="25">
                  <c:v>-305.74094558450258</c:v>
                </c:pt>
                <c:pt idx="26">
                  <c:v>-102.16596328735477</c:v>
                </c:pt>
                <c:pt idx="27">
                  <c:v>-375.0641402420672</c:v>
                </c:pt>
                <c:pt idx="28">
                  <c:v>-252.51428691112238</c:v>
                </c:pt>
                <c:pt idx="29">
                  <c:v>-46.314573590430584</c:v>
                </c:pt>
                <c:pt idx="30">
                  <c:v>-97.436793302369821</c:v>
                </c:pt>
                <c:pt idx="31">
                  <c:v>68.091412223495539</c:v>
                </c:pt>
                <c:pt idx="32">
                  <c:v>33.20781205553206</c:v>
                </c:pt>
                <c:pt idx="33">
                  <c:v>11.730317606275637</c:v>
                </c:pt>
                <c:pt idx="34">
                  <c:v>-68.153379160304908</c:v>
                </c:pt>
                <c:pt idx="35">
                  <c:v>-334.55835339841411</c:v>
                </c:pt>
                <c:pt idx="36">
                  <c:v>-199.94958575304571</c:v>
                </c:pt>
                <c:pt idx="37">
                  <c:v>189.83947012354943</c:v>
                </c:pt>
                <c:pt idx="38">
                  <c:v>156.00408659236999</c:v>
                </c:pt>
                <c:pt idx="39">
                  <c:v>-352.5722195565736</c:v>
                </c:pt>
                <c:pt idx="40">
                  <c:v>34.802254337516892</c:v>
                </c:pt>
              </c:numCache>
            </c:numRef>
          </c:yVal>
        </c:ser>
        <c:ser>
          <c:idx val="1"/>
          <c:order val="1"/>
          <c:tx>
            <c:v>Transverse</c:v>
          </c:tx>
          <c:spPr>
            <a:ln w="28575">
              <a:noFill/>
            </a:ln>
          </c:spPr>
          <c:xVal>
            <c:numRef>
              <c:f>Stresses!$Q$7:$Q$47</c:f>
              <c:numCache>
                <c:formatCode>0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Stresses!$T$7:$T$47</c:f>
              <c:numCache>
                <c:formatCode>0</c:formatCode>
                <c:ptCount val="41"/>
                <c:pt idx="0">
                  <c:v>-195.75633349169081</c:v>
                </c:pt>
                <c:pt idx="1">
                  <c:v>-256.88379362488615</c:v>
                </c:pt>
                <c:pt idx="2">
                  <c:v>-123.21434658400713</c:v>
                </c:pt>
                <c:pt idx="3">
                  <c:v>18.602783330131757</c:v>
                </c:pt>
                <c:pt idx="4">
                  <c:v>-86.818912232859375</c:v>
                </c:pt>
                <c:pt idx="5">
                  <c:v>-236.12264704618937</c:v>
                </c:pt>
                <c:pt idx="6">
                  <c:v>-232.04862334193666</c:v>
                </c:pt>
                <c:pt idx="7">
                  <c:v>-720.17042034058125</c:v>
                </c:pt>
                <c:pt idx="8">
                  <c:v>-213.94924519128242</c:v>
                </c:pt>
                <c:pt idx="9">
                  <c:v>35.433427934444396</c:v>
                </c:pt>
                <c:pt idx="10">
                  <c:v>157.59337479198112</c:v>
                </c:pt>
                <c:pt idx="11">
                  <c:v>316.11670746402177</c:v>
                </c:pt>
                <c:pt idx="12">
                  <c:v>287.77306594848136</c:v>
                </c:pt>
                <c:pt idx="13">
                  <c:v>294.08788705246519</c:v>
                </c:pt>
                <c:pt idx="14">
                  <c:v>618.53783520898821</c:v>
                </c:pt>
                <c:pt idx="15">
                  <c:v>509.18296666131141</c:v>
                </c:pt>
                <c:pt idx="16">
                  <c:v>509.64534727185543</c:v>
                </c:pt>
                <c:pt idx="17">
                  <c:v>580.18540834413045</c:v>
                </c:pt>
                <c:pt idx="18">
                  <c:v>345.19026183534288</c:v>
                </c:pt>
                <c:pt idx="19">
                  <c:v>193.48055445808873</c:v>
                </c:pt>
                <c:pt idx="20">
                  <c:v>437.53118560390743</c:v>
                </c:pt>
                <c:pt idx="21">
                  <c:v>328.24795834392842</c:v>
                </c:pt>
                <c:pt idx="22">
                  <c:v>228.73878320439781</c:v>
                </c:pt>
                <c:pt idx="23">
                  <c:v>48.758576267144932</c:v>
                </c:pt>
                <c:pt idx="24">
                  <c:v>-153.45597572000281</c:v>
                </c:pt>
                <c:pt idx="25">
                  <c:v>-716.19679744821394</c:v>
                </c:pt>
                <c:pt idx="26">
                  <c:v>-382.52838893640563</c:v>
                </c:pt>
                <c:pt idx="27">
                  <c:v>-493.98901600929486</c:v>
                </c:pt>
                <c:pt idx="28">
                  <c:v>-289.42489387683628</c:v>
                </c:pt>
                <c:pt idx="29">
                  <c:v>-99.859608505568161</c:v>
                </c:pt>
                <c:pt idx="30">
                  <c:v>-172.98528095893928</c:v>
                </c:pt>
                <c:pt idx="31">
                  <c:v>-58.593666400027416</c:v>
                </c:pt>
                <c:pt idx="32">
                  <c:v>-72.51919090709201</c:v>
                </c:pt>
                <c:pt idx="33">
                  <c:v>-218.98152441848336</c:v>
                </c:pt>
                <c:pt idx="34">
                  <c:v>-275.48063884274097</c:v>
                </c:pt>
                <c:pt idx="35">
                  <c:v>-566.61230925716222</c:v>
                </c:pt>
                <c:pt idx="36">
                  <c:v>-325.09817095943987</c:v>
                </c:pt>
                <c:pt idx="37">
                  <c:v>42.125692381086957</c:v>
                </c:pt>
                <c:pt idx="38">
                  <c:v>-112.76817816836558</c:v>
                </c:pt>
                <c:pt idx="39">
                  <c:v>-735.16481868278925</c:v>
                </c:pt>
                <c:pt idx="40">
                  <c:v>-199.24060082689087</c:v>
                </c:pt>
              </c:numCache>
            </c:numRef>
          </c:yVal>
        </c:ser>
        <c:ser>
          <c:idx val="2"/>
          <c:order val="2"/>
          <c:spPr>
            <a:ln w="28575">
              <a:solidFill>
                <a:schemeClr val="accent1"/>
              </a:solidFill>
            </a:ln>
          </c:spPr>
          <c:xVal>
            <c:numRef>
              <c:f>Stresses!$Q$7:$Q$47</c:f>
              <c:numCache>
                <c:formatCode>0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Stresses!$V$7:$V$47</c:f>
              <c:numCache>
                <c:formatCode>0</c:formatCode>
                <c:ptCount val="41"/>
                <c:pt idx="0">
                  <c:v>-6.5847794830963142</c:v>
                </c:pt>
                <c:pt idx="1">
                  <c:v>-73.955087831411902</c:v>
                </c:pt>
                <c:pt idx="2">
                  <c:v>152.47696239023574</c:v>
                </c:pt>
                <c:pt idx="3">
                  <c:v>510.89168483788444</c:v>
                </c:pt>
                <c:pt idx="4">
                  <c:v>349.98905718344309</c:v>
                </c:pt>
                <c:pt idx="5">
                  <c:v>267.74620304963986</c:v>
                </c:pt>
                <c:pt idx="6">
                  <c:v>125.97476704952393</c:v>
                </c:pt>
                <c:pt idx="7">
                  <c:v>-356.14011969750248</c:v>
                </c:pt>
                <c:pt idx="8">
                  <c:v>-602.43497380277654</c:v>
                </c:pt>
                <c:pt idx="9">
                  <c:v>-413.42908741016981</c:v>
                </c:pt>
                <c:pt idx="10">
                  <c:v>-387.82595168875105</c:v>
                </c:pt>
                <c:pt idx="11">
                  <c:v>-205.40478615039333</c:v>
                </c:pt>
                <c:pt idx="12">
                  <c:v>-259.26625041112163</c:v>
                </c:pt>
                <c:pt idx="13">
                  <c:v>-260.61748261754281</c:v>
                </c:pt>
                <c:pt idx="14">
                  <c:v>-151.64653000300854</c:v>
                </c:pt>
                <c:pt idx="15">
                  <c:v>-169.09155431831809</c:v>
                </c:pt>
                <c:pt idx="16">
                  <c:v>-150.27199461734651</c:v>
                </c:pt>
                <c:pt idx="17">
                  <c:v>-102.02642556098378</c:v>
                </c:pt>
                <c:pt idx="18">
                  <c:v>-204.43313949281577</c:v>
                </c:pt>
                <c:pt idx="19">
                  <c:v>-422.40220391559649</c:v>
                </c:pt>
                <c:pt idx="20">
                  <c:v>-171.35801041359866</c:v>
                </c:pt>
                <c:pt idx="21">
                  <c:v>-215.56361762615944</c:v>
                </c:pt>
                <c:pt idx="22">
                  <c:v>-242.87911826381273</c:v>
                </c:pt>
                <c:pt idx="23">
                  <c:v>-181.65399812617892</c:v>
                </c:pt>
                <c:pt idx="24">
                  <c:v>-459.09902675218967</c:v>
                </c:pt>
                <c:pt idx="25">
                  <c:v>-546.76350312650413</c:v>
                </c:pt>
                <c:pt idx="26">
                  <c:v>-29.915624879520344</c:v>
                </c:pt>
                <c:pt idx="27">
                  <c:v>-185.62186497687841</c:v>
                </c:pt>
                <c:pt idx="28">
                  <c:v>-99.268938531088921</c:v>
                </c:pt>
                <c:pt idx="29">
                  <c:v>108.09416008471557</c:v>
                </c:pt>
                <c:pt idx="30">
                  <c:v>-42.942289568534179</c:v>
                </c:pt>
                <c:pt idx="31">
                  <c:v>160.07353893430647</c:v>
                </c:pt>
                <c:pt idx="32">
                  <c:v>35.734480426834082</c:v>
                </c:pt>
                <c:pt idx="33">
                  <c:v>250.61576340372903</c:v>
                </c:pt>
                <c:pt idx="34">
                  <c:v>148.02414493304701</c:v>
                </c:pt>
                <c:pt idx="35">
                  <c:v>-65.373579437316238</c:v>
                </c:pt>
                <c:pt idx="36">
                  <c:v>-151.20166341118446</c:v>
                </c:pt>
                <c:pt idx="37">
                  <c:v>187.66069880094994</c:v>
                </c:pt>
                <c:pt idx="38">
                  <c:v>126.83004820795792</c:v>
                </c:pt>
                <c:pt idx="39">
                  <c:v>-145.36271906547927</c:v>
                </c:pt>
                <c:pt idx="40">
                  <c:v>120.29498492541543</c:v>
                </c:pt>
              </c:numCache>
            </c:numRef>
          </c:yVal>
        </c:ser>
        <c:axId val="204777728"/>
        <c:axId val="204783616"/>
      </c:scatterChart>
      <c:valAx>
        <c:axId val="204777728"/>
        <c:scaling>
          <c:orientation val="minMax"/>
        </c:scaling>
        <c:axPos val="b"/>
        <c:numFmt formatCode="0" sourceLinked="1"/>
        <c:tickLblPos val="nextTo"/>
        <c:crossAx val="204783616"/>
        <c:crosses val="autoZero"/>
        <c:crossBetween val="midCat"/>
      </c:valAx>
      <c:valAx>
        <c:axId val="204783616"/>
        <c:scaling>
          <c:orientation val="minMax"/>
        </c:scaling>
        <c:axPos val="l"/>
        <c:majorGridlines/>
        <c:numFmt formatCode="0" sourceLinked="1"/>
        <c:tickLblPos val="nextTo"/>
        <c:crossAx val="20477772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Normal</c:v>
          </c:tx>
          <c:spPr>
            <a:ln w="28575">
              <a:solidFill>
                <a:srgbClr val="4F81BD"/>
              </a:solidFill>
            </a:ln>
          </c:spPr>
          <c:xVal>
            <c:numRef>
              <c:f>Stresses!$F$69:$F$77</c:f>
              <c:numCache>
                <c:formatCode>General</c:formatCode>
                <c:ptCount val="9"/>
                <c:pt idx="0">
                  <c:v>-16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4</c:v>
                </c:pt>
                <c:pt idx="6">
                  <c:v>8</c:v>
                </c:pt>
                <c:pt idx="7">
                  <c:v>12.000000000000014</c:v>
                </c:pt>
                <c:pt idx="8">
                  <c:v>16.000000000000014</c:v>
                </c:pt>
              </c:numCache>
            </c:numRef>
          </c:xVal>
          <c:yVal>
            <c:numRef>
              <c:f>Stresses!$G$69:$G$77</c:f>
              <c:numCache>
                <c:formatCode>0</c:formatCode>
                <c:ptCount val="9"/>
                <c:pt idx="0">
                  <c:v>-74.489267512634072</c:v>
                </c:pt>
                <c:pt idx="1">
                  <c:v>-875.46845512165294</c:v>
                </c:pt>
                <c:pt idx="2">
                  <c:v>497.80068921467802</c:v>
                </c:pt>
                <c:pt idx="3">
                  <c:v>434.82722083609815</c:v>
                </c:pt>
                <c:pt idx="4">
                  <c:v>147.49857673446166</c:v>
                </c:pt>
                <c:pt idx="5">
                  <c:v>400.40242375760647</c:v>
                </c:pt>
                <c:pt idx="6">
                  <c:v>-1077.1479893466608</c:v>
                </c:pt>
                <c:pt idx="7">
                  <c:v>-783.51319280978157</c:v>
                </c:pt>
                <c:pt idx="8">
                  <c:v>79.304326626949972</c:v>
                </c:pt>
              </c:numCache>
            </c:numRef>
          </c:yVal>
        </c:ser>
        <c:ser>
          <c:idx val="1"/>
          <c:order val="1"/>
          <c:tx>
            <c:v>Transverse</c:v>
          </c:tx>
          <c:spPr>
            <a:ln w="28575">
              <a:solidFill>
                <a:srgbClr val="FF0000"/>
              </a:solidFill>
            </a:ln>
          </c:spPr>
          <c:xVal>
            <c:numRef>
              <c:f>Stresses!$F$69:$F$77</c:f>
              <c:numCache>
                <c:formatCode>General</c:formatCode>
                <c:ptCount val="9"/>
                <c:pt idx="0">
                  <c:v>-16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4</c:v>
                </c:pt>
                <c:pt idx="6">
                  <c:v>8</c:v>
                </c:pt>
                <c:pt idx="7">
                  <c:v>12.000000000000014</c:v>
                </c:pt>
                <c:pt idx="8">
                  <c:v>16.000000000000014</c:v>
                </c:pt>
              </c:numCache>
            </c:numRef>
          </c:xVal>
          <c:yVal>
            <c:numRef>
              <c:f>Stresses!$I$69:$I$77</c:f>
              <c:numCache>
                <c:formatCode>0</c:formatCode>
                <c:ptCount val="9"/>
                <c:pt idx="0">
                  <c:v>318.60930058513759</c:v>
                </c:pt>
                <c:pt idx="1">
                  <c:v>82.012393884500767</c:v>
                </c:pt>
                <c:pt idx="2">
                  <c:v>-284.01582025461278</c:v>
                </c:pt>
                <c:pt idx="3">
                  <c:v>664.56378179746696</c:v>
                </c:pt>
                <c:pt idx="4">
                  <c:v>983.6227177304479</c:v>
                </c:pt>
                <c:pt idx="5">
                  <c:v>-314.66057640450185</c:v>
                </c:pt>
                <c:pt idx="6">
                  <c:v>-480.73287294125856</c:v>
                </c:pt>
                <c:pt idx="7">
                  <c:v>-88.603002937004405</c:v>
                </c:pt>
                <c:pt idx="8">
                  <c:v>121.29810948158237</c:v>
                </c:pt>
              </c:numCache>
            </c:numRef>
          </c:yVal>
        </c:ser>
        <c:ser>
          <c:idx val="2"/>
          <c:order val="2"/>
          <c:tx>
            <c:v>Longitudinal</c:v>
          </c:tx>
          <c:spPr>
            <a:ln w="28575">
              <a:solidFill>
                <a:srgbClr val="92D050"/>
              </a:solidFill>
            </a:ln>
          </c:spPr>
          <c:xVal>
            <c:numRef>
              <c:f>Stresses!$F$69:$F$77</c:f>
              <c:numCache>
                <c:formatCode>General</c:formatCode>
                <c:ptCount val="9"/>
                <c:pt idx="0">
                  <c:v>-16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4</c:v>
                </c:pt>
                <c:pt idx="6">
                  <c:v>8</c:v>
                </c:pt>
                <c:pt idx="7">
                  <c:v>12.000000000000014</c:v>
                </c:pt>
                <c:pt idx="8">
                  <c:v>16.000000000000014</c:v>
                </c:pt>
              </c:numCache>
            </c:numRef>
          </c:xVal>
          <c:yVal>
            <c:numRef>
              <c:f>Stresses!$K$69:$K$77</c:f>
              <c:numCache>
                <c:formatCode>0</c:formatCode>
                <c:ptCount val="9"/>
                <c:pt idx="0">
                  <c:v>567.67144610470052</c:v>
                </c:pt>
                <c:pt idx="1">
                  <c:v>1889.987190585085</c:v>
                </c:pt>
                <c:pt idx="2">
                  <c:v>1155.7267967183816</c:v>
                </c:pt>
                <c:pt idx="3">
                  <c:v>-2316.2607792708291</c:v>
                </c:pt>
                <c:pt idx="4">
                  <c:v>-691.97356002181914</c:v>
                </c:pt>
                <c:pt idx="5">
                  <c:v>-1443.7818311142657</c:v>
                </c:pt>
                <c:pt idx="6">
                  <c:v>1963.6717298578965</c:v>
                </c:pt>
                <c:pt idx="7">
                  <c:v>935.02399011602404</c:v>
                </c:pt>
                <c:pt idx="8">
                  <c:v>789.46218523845425</c:v>
                </c:pt>
              </c:numCache>
            </c:numRef>
          </c:yVal>
        </c:ser>
        <c:axId val="205398784"/>
        <c:axId val="205400320"/>
      </c:scatterChart>
      <c:valAx>
        <c:axId val="205398784"/>
        <c:scaling>
          <c:orientation val="minMax"/>
        </c:scaling>
        <c:axPos val="b"/>
        <c:numFmt formatCode="General" sourceLinked="1"/>
        <c:tickLblPos val="nextTo"/>
        <c:crossAx val="205400320"/>
        <c:crosses val="autoZero"/>
        <c:crossBetween val="midCat"/>
      </c:valAx>
      <c:valAx>
        <c:axId val="205400320"/>
        <c:scaling>
          <c:orientation val="minMax"/>
          <c:max val="2000"/>
          <c:min val="-2500"/>
        </c:scaling>
        <c:axPos val="l"/>
        <c:majorGridlines/>
        <c:numFmt formatCode="0" sourceLinked="1"/>
        <c:tickLblPos val="nextTo"/>
        <c:crossAx val="20539878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'980011'!$E$419:$E$450</c:f>
              <c:numCache>
                <c:formatCode>General</c:formatCode>
                <c:ptCount val="32"/>
                <c:pt idx="0">
                  <c:v>93</c:v>
                </c:pt>
                <c:pt idx="1">
                  <c:v>116</c:v>
                </c:pt>
                <c:pt idx="2">
                  <c:v>121</c:v>
                </c:pt>
                <c:pt idx="3">
                  <c:v>130</c:v>
                </c:pt>
                <c:pt idx="4">
                  <c:v>132</c:v>
                </c:pt>
                <c:pt idx="5">
                  <c:v>149</c:v>
                </c:pt>
                <c:pt idx="6">
                  <c:v>165</c:v>
                </c:pt>
                <c:pt idx="7">
                  <c:v>127</c:v>
                </c:pt>
                <c:pt idx="8">
                  <c:v>156</c:v>
                </c:pt>
                <c:pt idx="9">
                  <c:v>163</c:v>
                </c:pt>
                <c:pt idx="10">
                  <c:v>184</c:v>
                </c:pt>
                <c:pt idx="11">
                  <c:v>185</c:v>
                </c:pt>
                <c:pt idx="12">
                  <c:v>199</c:v>
                </c:pt>
                <c:pt idx="13">
                  <c:v>222</c:v>
                </c:pt>
                <c:pt idx="14">
                  <c:v>268</c:v>
                </c:pt>
                <c:pt idx="15">
                  <c:v>257</c:v>
                </c:pt>
                <c:pt idx="16">
                  <c:v>229</c:v>
                </c:pt>
                <c:pt idx="17">
                  <c:v>270</c:v>
                </c:pt>
                <c:pt idx="18">
                  <c:v>258</c:v>
                </c:pt>
                <c:pt idx="19">
                  <c:v>246</c:v>
                </c:pt>
                <c:pt idx="20">
                  <c:v>248</c:v>
                </c:pt>
                <c:pt idx="21">
                  <c:v>191</c:v>
                </c:pt>
                <c:pt idx="22">
                  <c:v>186</c:v>
                </c:pt>
                <c:pt idx="23">
                  <c:v>172</c:v>
                </c:pt>
                <c:pt idx="24">
                  <c:v>168</c:v>
                </c:pt>
                <c:pt idx="25">
                  <c:v>174</c:v>
                </c:pt>
                <c:pt idx="26">
                  <c:v>175</c:v>
                </c:pt>
                <c:pt idx="27">
                  <c:v>158</c:v>
                </c:pt>
                <c:pt idx="28">
                  <c:v>130</c:v>
                </c:pt>
                <c:pt idx="29">
                  <c:v>149</c:v>
                </c:pt>
                <c:pt idx="30">
                  <c:v>140</c:v>
                </c:pt>
                <c:pt idx="31">
                  <c:v>155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'980011'!$F$419:$F$450</c:f>
              <c:numCache>
                <c:formatCode>0</c:formatCode>
                <c:ptCount val="32"/>
                <c:pt idx="3">
                  <c:v>135.86595824483663</c:v>
                </c:pt>
                <c:pt idx="4">
                  <c:v>137.1150065156009</c:v>
                </c:pt>
                <c:pt idx="5">
                  <c:v>138.90944655360602</c:v>
                </c:pt>
                <c:pt idx="6">
                  <c:v>141.8617235437095</c:v>
                </c:pt>
                <c:pt idx="7">
                  <c:v>146.54011658126811</c:v>
                </c:pt>
                <c:pt idx="8">
                  <c:v>153.5014434037405</c:v>
                </c:pt>
                <c:pt idx="9">
                  <c:v>163.19012692939808</c:v>
                </c:pt>
                <c:pt idx="10">
                  <c:v>175.29256303626505</c:v>
                </c:pt>
                <c:pt idx="11">
                  <c:v>190.68303944279535</c:v>
                </c:pt>
                <c:pt idx="12">
                  <c:v>207.83718954739513</c:v>
                </c:pt>
                <c:pt idx="13">
                  <c:v>224.44408883115054</c:v>
                </c:pt>
                <c:pt idx="14">
                  <c:v>240.54071850192642</c:v>
                </c:pt>
                <c:pt idx="15">
                  <c:v>252.91723799779362</c:v>
                </c:pt>
                <c:pt idx="16">
                  <c:v>259.52279844192998</c:v>
                </c:pt>
                <c:pt idx="17">
                  <c:v>259.35208877898026</c:v>
                </c:pt>
                <c:pt idx="18">
                  <c:v>253.33921131604626</c:v>
                </c:pt>
                <c:pt idx="19">
                  <c:v>241.78401838025783</c:v>
                </c:pt>
                <c:pt idx="20">
                  <c:v>226.41284483393443</c:v>
                </c:pt>
                <c:pt idx="21">
                  <c:v>209.75010591793765</c:v>
                </c:pt>
                <c:pt idx="22">
                  <c:v>192.99272809846505</c:v>
                </c:pt>
                <c:pt idx="23">
                  <c:v>178.82427173009498</c:v>
                </c:pt>
                <c:pt idx="24">
                  <c:v>168.35248087990612</c:v>
                </c:pt>
                <c:pt idx="25">
                  <c:v>160.62140866216671</c:v>
                </c:pt>
                <c:pt idx="26">
                  <c:v>154.81435218239145</c:v>
                </c:pt>
                <c:pt idx="27">
                  <c:v>151.044838690387</c:v>
                </c:pt>
                <c:pt idx="28">
                  <c:v>149.1886889170793</c:v>
                </c:pt>
                <c:pt idx="29">
                  <c:v>148.17075774935878</c:v>
                </c:pt>
                <c:pt idx="30">
                  <c:v>147.86996723601609</c:v>
                </c:pt>
                <c:pt idx="31">
                  <c:v>147.92741739920402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3545600"/>
        <c:axId val="203884032"/>
      </c:scatterChart>
      <c:valAx>
        <c:axId val="203545600"/>
        <c:scaling>
          <c:orientation val="minMax"/>
        </c:scaling>
        <c:axPos val="b"/>
        <c:numFmt formatCode="General" sourceLinked="1"/>
        <c:tickLblPos val="nextTo"/>
        <c:crossAx val="203884032"/>
        <c:crosses val="autoZero"/>
        <c:crossBetween val="midCat"/>
      </c:valAx>
      <c:valAx>
        <c:axId val="203884032"/>
        <c:scaling>
          <c:orientation val="minMax"/>
        </c:scaling>
        <c:axPos val="l"/>
        <c:majorGridlines/>
        <c:numFmt formatCode="General" sourceLinked="1"/>
        <c:tickLblPos val="nextTo"/>
        <c:crossAx val="203545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61" Type="http://schemas.openxmlformats.org/officeDocument/2006/relationships/chart" Target="../charts/chart61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7.xml"/><Relationship Id="rId2" Type="http://schemas.openxmlformats.org/officeDocument/2006/relationships/chart" Target="../charts/chart76.xml"/><Relationship Id="rId1" Type="http://schemas.openxmlformats.org/officeDocument/2006/relationships/chart" Target="../charts/chart75.xml"/><Relationship Id="rId5" Type="http://schemas.openxmlformats.org/officeDocument/2006/relationships/chart" Target="../charts/chart79.xml"/><Relationship Id="rId4" Type="http://schemas.openxmlformats.org/officeDocument/2006/relationships/chart" Target="../charts/chart7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1.xml"/><Relationship Id="rId1" Type="http://schemas.openxmlformats.org/officeDocument/2006/relationships/chart" Target="../charts/chart8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295275</xdr:colOff>
      <xdr:row>0</xdr:row>
      <xdr:rowOff>114299</xdr:rowOff>
    </xdr:from>
    <xdr:to>
      <xdr:col>29</xdr:col>
      <xdr:colOff>161925</xdr:colOff>
      <xdr:row>23</xdr:row>
      <xdr:rowOff>47624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28</xdr:row>
      <xdr:rowOff>0</xdr:rowOff>
    </xdr:from>
    <xdr:to>
      <xdr:col>28</xdr:col>
      <xdr:colOff>476250</xdr:colOff>
      <xdr:row>49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44</xdr:col>
      <xdr:colOff>318408</xdr:colOff>
      <xdr:row>60</xdr:row>
      <xdr:rowOff>74840</xdr:rowOff>
    </xdr:from>
    <xdr:to>
      <xdr:col>52</xdr:col>
      <xdr:colOff>10886</xdr:colOff>
      <xdr:row>74</xdr:row>
      <xdr:rowOff>151040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66675</xdr:colOff>
      <xdr:row>86</xdr:row>
      <xdr:rowOff>47625</xdr:rowOff>
    </xdr:from>
    <xdr:to>
      <xdr:col>33</xdr:col>
      <xdr:colOff>371475</xdr:colOff>
      <xdr:row>97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0</xdr:colOff>
      <xdr:row>86</xdr:row>
      <xdr:rowOff>0</xdr:rowOff>
    </xdr:from>
    <xdr:to>
      <xdr:col>42</xdr:col>
      <xdr:colOff>304800</xdr:colOff>
      <xdr:row>96</xdr:row>
      <xdr:rowOff>142875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325084</xdr:colOff>
      <xdr:row>10</xdr:row>
      <xdr:rowOff>126422</xdr:rowOff>
    </xdr:from>
    <xdr:to>
      <xdr:col>47</xdr:col>
      <xdr:colOff>441381</xdr:colOff>
      <xdr:row>52</xdr:row>
      <xdr:rowOff>121226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334564</xdr:colOff>
      <xdr:row>63</xdr:row>
      <xdr:rowOff>141592</xdr:rowOff>
    </xdr:from>
    <xdr:to>
      <xdr:col>38</xdr:col>
      <xdr:colOff>43960</xdr:colOff>
      <xdr:row>84</xdr:row>
      <xdr:rowOff>1047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NRC_User\Ramjaun\Weld%20C\980009%20-%20Weld%20C,%20normal%20strai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NRC_User\Ramjaun\Weld%20C\Weld%20C,%20strains,%20longitudinal%20-%2098001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09"/>
      <sheetName val="Work"/>
    </sheetNames>
    <sheetDataSet>
      <sheetData sheetId="0"/>
      <sheetData sheetId="1"/>
      <sheetData sheetId="2"/>
      <sheetData sheetId="3">
        <row r="8">
          <cell r="AI8">
            <v>-16</v>
          </cell>
          <cell r="AL8">
            <v>0.85744688866663554</v>
          </cell>
          <cell r="AN8">
            <v>176.76297696200828</v>
          </cell>
        </row>
        <row r="9">
          <cell r="AI9">
            <v>-15</v>
          </cell>
          <cell r="AL9">
            <v>0.85362777741353846</v>
          </cell>
          <cell r="AN9">
            <v>9.06035162384633</v>
          </cell>
        </row>
        <row r="10">
          <cell r="AI10">
            <v>-14</v>
          </cell>
          <cell r="AL10">
            <v>0.82438710320469788</v>
          </cell>
          <cell r="AN10">
            <v>-132.85591946077258</v>
          </cell>
        </row>
        <row r="11">
          <cell r="AI11">
            <v>-13</v>
          </cell>
          <cell r="AL11">
            <v>0.84723911354562598</v>
          </cell>
          <cell r="AN11">
            <v>-204.28289450691307</v>
          </cell>
        </row>
        <row r="12">
          <cell r="AI12">
            <v>-12</v>
          </cell>
          <cell r="AL12">
            <v>0.83283302796698722</v>
          </cell>
          <cell r="AN12">
            <v>-655.49872337222757</v>
          </cell>
        </row>
        <row r="13">
          <cell r="AI13">
            <v>-11</v>
          </cell>
          <cell r="AL13">
            <v>0.80099491963283787</v>
          </cell>
          <cell r="AN13">
            <v>-738.75509459475632</v>
          </cell>
        </row>
        <row r="14">
          <cell r="AI14">
            <v>-10</v>
          </cell>
          <cell r="AL14">
            <v>0.77109061608002116</v>
          </cell>
          <cell r="AN14">
            <v>-108.63267182104065</v>
          </cell>
        </row>
        <row r="15">
          <cell r="AI15">
            <v>-9</v>
          </cell>
          <cell r="AL15">
            <v>0.89666281211312704</v>
          </cell>
          <cell r="AN15">
            <v>-786.63108474430476</v>
          </cell>
        </row>
        <row r="16">
          <cell r="AI16">
            <v>-8</v>
          </cell>
          <cell r="AL16">
            <v>1.1932733503400343</v>
          </cell>
          <cell r="AN16">
            <v>-138.10580218875936</v>
          </cell>
        </row>
        <row r="17">
          <cell r="AI17">
            <v>-7</v>
          </cell>
          <cell r="AL17">
            <v>1.096243938837522</v>
          </cell>
          <cell r="AN17">
            <v>-364.26020795665704</v>
          </cell>
        </row>
        <row r="18">
          <cell r="AI18">
            <v>-6</v>
          </cell>
          <cell r="AL18">
            <v>1.097143623538138</v>
          </cell>
          <cell r="AN18">
            <v>-674.72087025577389</v>
          </cell>
        </row>
        <row r="19">
          <cell r="AI19">
            <v>-5</v>
          </cell>
          <cell r="AL19">
            <v>1.1395072026211417</v>
          </cell>
          <cell r="AN19">
            <v>-983.17249387525067</v>
          </cell>
        </row>
        <row r="20">
          <cell r="AI20">
            <v>-4</v>
          </cell>
          <cell r="AL20">
            <v>1.1245395374753901</v>
          </cell>
          <cell r="AN20">
            <v>-839.32515964824097</v>
          </cell>
        </row>
        <row r="21">
          <cell r="AI21">
            <v>-3</v>
          </cell>
          <cell r="AL21">
            <v>1.0654238494362736</v>
          </cell>
          <cell r="AN21">
            <v>-1258.3900878168074</v>
          </cell>
        </row>
        <row r="22">
          <cell r="AI22">
            <v>-2</v>
          </cell>
          <cell r="AL22">
            <v>1.0900343279296734</v>
          </cell>
          <cell r="AN22">
            <v>-1271.6163467999531</v>
          </cell>
        </row>
        <row r="23">
          <cell r="AI23">
            <v>-1</v>
          </cell>
          <cell r="AL23">
            <v>1.1262192696150741</v>
          </cell>
          <cell r="AN23">
            <v>-1162.6329294029958</v>
          </cell>
        </row>
        <row r="24">
          <cell r="AI24">
            <v>0</v>
          </cell>
          <cell r="AL24">
            <v>1.0448296756854398</v>
          </cell>
          <cell r="AN24">
            <v>-1589.6771413862475</v>
          </cell>
        </row>
        <row r="25">
          <cell r="AI25">
            <v>1</v>
          </cell>
          <cell r="AL25">
            <v>1.0559752312104669</v>
          </cell>
          <cell r="AN25">
            <v>-1036.5755472701021</v>
          </cell>
        </row>
        <row r="26">
          <cell r="AI26">
            <v>2</v>
          </cell>
          <cell r="AL26">
            <v>1.0688574653668979</v>
          </cell>
          <cell r="AN26">
            <v>-1103.6726729735103</v>
          </cell>
        </row>
        <row r="27">
          <cell r="AI27">
            <v>3</v>
          </cell>
          <cell r="AL27">
            <v>1.1026614276308568</v>
          </cell>
          <cell r="AN27">
            <v>-782.93889210834243</v>
          </cell>
        </row>
        <row r="28">
          <cell r="AI28">
            <v>4</v>
          </cell>
          <cell r="AL28">
            <v>1.0854879824110666</v>
          </cell>
          <cell r="AN28">
            <v>-581.87251567698445</v>
          </cell>
        </row>
        <row r="29">
          <cell r="AI29">
            <v>5</v>
          </cell>
          <cell r="AL29">
            <v>1.1404782369936153</v>
          </cell>
          <cell r="AN29">
            <v>-338.28567098870275</v>
          </cell>
        </row>
        <row r="30">
          <cell r="AI30">
            <v>6</v>
          </cell>
          <cell r="AL30">
            <v>1.1106668841707463</v>
          </cell>
          <cell r="AN30">
            <v>-376.17210141549504</v>
          </cell>
        </row>
        <row r="31">
          <cell r="AI31">
            <v>7</v>
          </cell>
          <cell r="AL31">
            <v>1.1535720205333251</v>
          </cell>
          <cell r="AN31">
            <v>172.52406634482577</v>
          </cell>
        </row>
        <row r="32">
          <cell r="AI32">
            <v>8</v>
          </cell>
          <cell r="AL32">
            <v>1.2072399083945666</v>
          </cell>
          <cell r="AN32">
            <v>489.45279291023883</v>
          </cell>
        </row>
        <row r="33">
          <cell r="AI33">
            <v>9</v>
          </cell>
          <cell r="AL33">
            <v>1.0410765784634359</v>
          </cell>
          <cell r="AN33">
            <v>348.31973613291825</v>
          </cell>
        </row>
        <row r="34">
          <cell r="AI34">
            <v>10</v>
          </cell>
          <cell r="AL34">
            <v>0.78497135472356494</v>
          </cell>
          <cell r="AN34">
            <v>102.70114694010957</v>
          </cell>
        </row>
        <row r="35">
          <cell r="AI35">
            <v>11</v>
          </cell>
          <cell r="AL35">
            <v>0.80998453848584329</v>
          </cell>
          <cell r="AN35">
            <v>-815.14702831531065</v>
          </cell>
        </row>
        <row r="36">
          <cell r="AI36">
            <v>12.000000000000014</v>
          </cell>
          <cell r="AL36">
            <v>0.83035230446175912</v>
          </cell>
          <cell r="AN36">
            <v>-647.17208185116613</v>
          </cell>
        </row>
        <row r="37">
          <cell r="AI37">
            <v>13.000000000000014</v>
          </cell>
          <cell r="AL37">
            <v>0.84683936418796613</v>
          </cell>
          <cell r="AN37">
            <v>-232.30923363892765</v>
          </cell>
        </row>
        <row r="38">
          <cell r="AI38">
            <v>14.000000000000014</v>
          </cell>
          <cell r="AL38">
            <v>0.83445696763186739</v>
          </cell>
          <cell r="AN38">
            <v>-155.51677211489422</v>
          </cell>
        </row>
        <row r="39">
          <cell r="AI39">
            <v>15.000000000000014</v>
          </cell>
          <cell r="AL39">
            <v>0.83426560035930686</v>
          </cell>
          <cell r="AN39">
            <v>179.27357363434203</v>
          </cell>
        </row>
        <row r="40">
          <cell r="AI40">
            <v>16.000000000000014</v>
          </cell>
          <cell r="AL40">
            <v>0.8422069498664746</v>
          </cell>
          <cell r="AN40">
            <v>210.68202476004495</v>
          </cell>
        </row>
        <row r="41">
          <cell r="AI41">
            <v>-9.6599999999999966</v>
          </cell>
          <cell r="AL41">
            <v>0.77759302246593465</v>
          </cell>
          <cell r="AN41">
            <v>10.666885289056793</v>
          </cell>
        </row>
        <row r="42">
          <cell r="AI42">
            <v>-9.3299999999999983</v>
          </cell>
          <cell r="AL42">
            <v>0.80563399380166634</v>
          </cell>
          <cell r="AN42">
            <v>-142.4591951780796</v>
          </cell>
        </row>
        <row r="43">
          <cell r="AI43">
            <v>-8.6700000000000017</v>
          </cell>
          <cell r="AL43">
            <v>1.0512497252254118</v>
          </cell>
          <cell r="AN43">
            <v>-690.29803233366943</v>
          </cell>
        </row>
        <row r="44">
          <cell r="AI44">
            <v>-8.3400000000000034</v>
          </cell>
          <cell r="AL44">
            <v>1.1847435337012309</v>
          </cell>
          <cell r="AN44">
            <v>-271.7125497231354</v>
          </cell>
        </row>
        <row r="45">
          <cell r="AI45">
            <v>8.3400000000000034</v>
          </cell>
          <cell r="AL45">
            <v>1.1820081425329476</v>
          </cell>
          <cell r="AN45">
            <v>575.73120366161129</v>
          </cell>
        </row>
        <row r="46">
          <cell r="AI46">
            <v>8.6700000000000017</v>
          </cell>
          <cell r="AL46">
            <v>1.1764735629993028</v>
          </cell>
          <cell r="AN46">
            <v>722.78821704996335</v>
          </cell>
        </row>
        <row r="47">
          <cell r="AI47">
            <v>9.3299999999999983</v>
          </cell>
          <cell r="AL47">
            <v>0.91221243467333524</v>
          </cell>
          <cell r="AN47">
            <v>-421.01884872425279</v>
          </cell>
        </row>
        <row r="48">
          <cell r="AI48">
            <v>9.6599999999999966</v>
          </cell>
          <cell r="AL48">
            <v>0.78710023831215403</v>
          </cell>
          <cell r="AN48">
            <v>278.5044719426644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14"/>
      <sheetName val="Work"/>
    </sheetNames>
    <sheetDataSet>
      <sheetData sheetId="0"/>
      <sheetData sheetId="1"/>
      <sheetData sheetId="2"/>
      <sheetData sheetId="3">
        <row r="8">
          <cell r="AI8">
            <v>-16</v>
          </cell>
          <cell r="AL8">
            <v>0.87803894537316629</v>
          </cell>
          <cell r="AN8">
            <v>281.98453896921546</v>
          </cell>
        </row>
        <row r="9">
          <cell r="AI9">
            <v>-15</v>
          </cell>
          <cell r="AL9">
            <v>0.99872332903505012</v>
          </cell>
          <cell r="AN9">
            <v>153.8797496896116</v>
          </cell>
        </row>
        <row r="10">
          <cell r="AI10">
            <v>-14</v>
          </cell>
          <cell r="AL10">
            <v>0.94952179303713324</v>
          </cell>
          <cell r="AN10">
            <v>929.41692318526668</v>
          </cell>
        </row>
        <row r="11">
          <cell r="AI11">
            <v>-13</v>
          </cell>
          <cell r="AL11">
            <v>0.92858951741680051</v>
          </cell>
          <cell r="AN11">
            <v>2240.6008097983763</v>
          </cell>
        </row>
        <row r="12">
          <cell r="AI12">
            <v>-12</v>
          </cell>
          <cell r="AL12">
            <v>1.0452410985708254</v>
          </cell>
          <cell r="AN12">
            <v>1874.503987524756</v>
          </cell>
        </row>
        <row r="13">
          <cell r="AI13">
            <v>-11</v>
          </cell>
          <cell r="AL13">
            <v>0.9737693150501352</v>
          </cell>
          <cell r="AN13">
            <v>1820.3735622983609</v>
          </cell>
        </row>
        <row r="14">
          <cell r="AI14">
            <v>-10</v>
          </cell>
          <cell r="AL14">
            <v>0.93088334099414494</v>
          </cell>
          <cell r="AN14">
            <v>1009.427902110227</v>
          </cell>
        </row>
        <row r="15">
          <cell r="AI15">
            <v>-9</v>
          </cell>
          <cell r="AL15">
            <v>0.8680449363009376</v>
          </cell>
          <cell r="AN15">
            <v>30.174825461859456</v>
          </cell>
        </row>
        <row r="16">
          <cell r="AI16">
            <v>-8</v>
          </cell>
          <cell r="AL16">
            <v>1.3730807316151286</v>
          </cell>
          <cell r="AN16">
            <v>-2171.7854999906417</v>
          </cell>
        </row>
        <row r="17">
          <cell r="AI17">
            <v>-7</v>
          </cell>
          <cell r="AL17">
            <v>1.3129593106550297</v>
          </cell>
          <cell r="AN17">
            <v>-1748.0529206496121</v>
          </cell>
        </row>
        <row r="18">
          <cell r="AI18">
            <v>-6</v>
          </cell>
          <cell r="AL18">
            <v>1.1767321729477946</v>
          </cell>
          <cell r="AN18">
            <v>-1770.8362732358207</v>
          </cell>
        </row>
        <row r="19">
          <cell r="AI19">
            <v>-5</v>
          </cell>
          <cell r="AL19">
            <v>1.2400620708227557</v>
          </cell>
          <cell r="AN19">
            <v>-1182.2095437794555</v>
          </cell>
        </row>
        <row r="20">
          <cell r="AI20">
            <v>-4</v>
          </cell>
          <cell r="AL20">
            <v>0.63708344431159991</v>
          </cell>
          <cell r="AN20">
            <v>-1406.1252311247108</v>
          </cell>
        </row>
        <row r="21">
          <cell r="AI21">
            <v>-3</v>
          </cell>
          <cell r="AL21">
            <v>1.3586596080270623</v>
          </cell>
          <cell r="AN21">
            <v>-1297.9886171426979</v>
          </cell>
        </row>
        <row r="22">
          <cell r="AI22">
            <v>-2</v>
          </cell>
          <cell r="AL22">
            <v>1.6038948569730307</v>
          </cell>
          <cell r="AN22">
            <v>-1424.3631818373626</v>
          </cell>
        </row>
        <row r="23">
          <cell r="AI23">
            <v>-1</v>
          </cell>
          <cell r="AL23">
            <v>1.1601919660616717</v>
          </cell>
          <cell r="AN23">
            <v>-1329.5656994056772</v>
          </cell>
        </row>
        <row r="24">
          <cell r="AI24">
            <v>0</v>
          </cell>
          <cell r="AL24">
            <v>1.4430589330355321</v>
          </cell>
          <cell r="AN24">
            <v>-1120.759717287978</v>
          </cell>
        </row>
        <row r="25">
          <cell r="AI25">
            <v>1</v>
          </cell>
          <cell r="AL25">
            <v>1.9607395329069346</v>
          </cell>
          <cell r="AN25">
            <v>-1208.6290335080462</v>
          </cell>
        </row>
        <row r="26">
          <cell r="AI26">
            <v>2</v>
          </cell>
          <cell r="AL26">
            <v>1.3618258168277046</v>
          </cell>
          <cell r="AN26">
            <v>-1195.8427650329284</v>
          </cell>
        </row>
        <row r="27">
          <cell r="AI27">
            <v>3</v>
          </cell>
          <cell r="AL27">
            <v>1.0286620515987077</v>
          </cell>
          <cell r="AN27">
            <v>-1954.8489123762947</v>
          </cell>
        </row>
        <row r="28">
          <cell r="AI28">
            <v>4</v>
          </cell>
          <cell r="AL28">
            <v>1.123288443053962</v>
          </cell>
          <cell r="AN28">
            <v>-1380.5475398773747</v>
          </cell>
        </row>
        <row r="29">
          <cell r="AI29">
            <v>5</v>
          </cell>
          <cell r="AL29">
            <v>1.2459840571227001</v>
          </cell>
          <cell r="AN29">
            <v>-1442.2266596268996</v>
          </cell>
        </row>
        <row r="30">
          <cell r="AI30">
            <v>6</v>
          </cell>
          <cell r="AL30">
            <v>1.5198573645612208</v>
          </cell>
          <cell r="AN30">
            <v>-1364.4251460981361</v>
          </cell>
        </row>
        <row r="31">
          <cell r="AI31">
            <v>7</v>
          </cell>
          <cell r="AL31">
            <v>1.3216330321390188</v>
          </cell>
          <cell r="AN31">
            <v>-929.47618675587319</v>
          </cell>
        </row>
        <row r="32">
          <cell r="AI32">
            <v>8</v>
          </cell>
          <cell r="AL32">
            <v>1.6300210986716288</v>
          </cell>
          <cell r="AN32">
            <v>-1851.2752846049364</v>
          </cell>
        </row>
        <row r="33">
          <cell r="AI33">
            <v>9</v>
          </cell>
          <cell r="AL33">
            <v>0.87556626583041786</v>
          </cell>
          <cell r="AN33">
            <v>-1143.7246676985203</v>
          </cell>
        </row>
        <row r="34">
          <cell r="AI34">
            <v>10.000999999999999</v>
          </cell>
          <cell r="AL34">
            <v>0.81276742605750885</v>
          </cell>
          <cell r="AN34">
            <v>549.96514660765604</v>
          </cell>
        </row>
        <row r="35">
          <cell r="AI35">
            <v>11.001000000000001</v>
          </cell>
          <cell r="AL35">
            <v>1.0185965587556403</v>
          </cell>
          <cell r="AN35">
            <v>357.59086618347703</v>
          </cell>
        </row>
        <row r="36">
          <cell r="AI36">
            <v>12.001000000000001</v>
          </cell>
          <cell r="AL36">
            <v>1.1147066486955919</v>
          </cell>
          <cell r="AN36">
            <v>301.48959859666036</v>
          </cell>
        </row>
        <row r="37">
          <cell r="AI37">
            <v>13.001000000000001</v>
          </cell>
          <cell r="AL37">
            <v>1.0670838157889546</v>
          </cell>
          <cell r="AN37">
            <v>723.55435577864387</v>
          </cell>
        </row>
        <row r="38">
          <cell r="AI38">
            <v>14.001000000000001</v>
          </cell>
          <cell r="AL38">
            <v>0.83913589146388456</v>
          </cell>
          <cell r="AN38">
            <v>181.8301557612312</v>
          </cell>
        </row>
        <row r="39">
          <cell r="AI39">
            <v>15.001000000000001</v>
          </cell>
          <cell r="AL39">
            <v>0.84979287364745026</v>
          </cell>
          <cell r="AN39">
            <v>748.68673898698114</v>
          </cell>
        </row>
        <row r="40">
          <cell r="AI40">
            <v>16.001000000000001</v>
          </cell>
          <cell r="AL40">
            <v>0.87422909688999795</v>
          </cell>
          <cell r="AN40">
            <v>226.32330515381938</v>
          </cell>
        </row>
        <row r="41">
          <cell r="AI41">
            <v>-9.66</v>
          </cell>
          <cell r="AL41">
            <v>1.1918442400319487</v>
          </cell>
          <cell r="AN41">
            <v>1489.4815497494828</v>
          </cell>
        </row>
        <row r="42">
          <cell r="AI42">
            <v>-9.3299999999999983</v>
          </cell>
          <cell r="AL42">
            <v>0.88579038941403254</v>
          </cell>
          <cell r="AN42">
            <v>1195.7826206379086</v>
          </cell>
        </row>
        <row r="43">
          <cell r="AI43">
            <v>-8.6699999999999982</v>
          </cell>
          <cell r="AL43">
            <v>1.1302498320958994</v>
          </cell>
          <cell r="AN43">
            <v>976.08390171122221</v>
          </cell>
        </row>
        <row r="44">
          <cell r="AI44">
            <v>-8.34</v>
          </cell>
          <cell r="AL44">
            <v>1.2904817694308943</v>
          </cell>
          <cell r="AN44">
            <v>30.060302869339139</v>
          </cell>
        </row>
        <row r="45">
          <cell r="AI45">
            <v>8.34</v>
          </cell>
          <cell r="AL45">
            <v>1.1073621110029408</v>
          </cell>
          <cell r="AN45">
            <v>562.24357166456684</v>
          </cell>
        </row>
        <row r="46">
          <cell r="AI46">
            <v>8.67</v>
          </cell>
          <cell r="AL46">
            <v>0.85621395945431544</v>
          </cell>
          <cell r="AN46">
            <v>542.18702705122189</v>
          </cell>
        </row>
        <row r="47">
          <cell r="AI47">
            <v>9.33</v>
          </cell>
          <cell r="AL47">
            <v>0.87089225038853169</v>
          </cell>
          <cell r="AN47">
            <v>861.70663050633141</v>
          </cell>
        </row>
        <row r="48">
          <cell r="AI48">
            <v>9.66</v>
          </cell>
          <cell r="AL48">
            <v>0.94859459187387951</v>
          </cell>
          <cell r="AN48">
            <v>807.74518510584596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5"/>
  <sheetViews>
    <sheetView workbookViewId="0"/>
  </sheetViews>
  <sheetFormatPr defaultRowHeight="15"/>
  <sheetData>
    <row r="1" spans="1:15">
      <c r="A1" t="s">
        <v>187</v>
      </c>
      <c r="B1">
        <v>980011</v>
      </c>
      <c r="E1" t="s">
        <v>155</v>
      </c>
      <c r="F1" t="s">
        <v>156</v>
      </c>
      <c r="G1" t="s">
        <v>157</v>
      </c>
      <c r="H1" t="s">
        <v>158</v>
      </c>
      <c r="I1" t="s">
        <v>159</v>
      </c>
      <c r="J1" t="s">
        <v>160</v>
      </c>
      <c r="K1" t="s">
        <v>161</v>
      </c>
      <c r="L1" t="s">
        <v>162</v>
      </c>
      <c r="M1" t="s">
        <v>163</v>
      </c>
      <c r="N1" t="s">
        <v>164</v>
      </c>
      <c r="O1" t="s">
        <v>165</v>
      </c>
    </row>
    <row r="2" spans="1:15">
      <c r="A2" t="s">
        <v>198</v>
      </c>
      <c r="B2">
        <v>74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160</v>
      </c>
      <c r="O2">
        <v>8</v>
      </c>
    </row>
    <row r="3" spans="1:15">
      <c r="A3" t="s">
        <v>188</v>
      </c>
      <c r="B3" t="s">
        <v>189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160</v>
      </c>
      <c r="O3">
        <v>8</v>
      </c>
    </row>
    <row r="4" spans="1:15">
      <c r="A4" t="s">
        <v>196</v>
      </c>
      <c r="B4">
        <v>3700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160</v>
      </c>
      <c r="O4">
        <v>8</v>
      </c>
    </row>
    <row r="5" spans="1:15">
      <c r="A5" t="s">
        <v>190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160</v>
      </c>
      <c r="O5">
        <v>8</v>
      </c>
    </row>
    <row r="6" spans="1:15">
      <c r="A6" t="s">
        <v>191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160</v>
      </c>
      <c r="O6">
        <v>8</v>
      </c>
    </row>
    <row r="7" spans="1:15">
      <c r="A7" t="s">
        <v>192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160</v>
      </c>
      <c r="O7">
        <v>8</v>
      </c>
    </row>
    <row r="8" spans="1:15">
      <c r="A8" t="s">
        <v>193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160</v>
      </c>
      <c r="O8">
        <v>8</v>
      </c>
    </row>
    <row r="9" spans="1:15">
      <c r="A9" t="s">
        <v>194</v>
      </c>
      <c r="B9" t="s">
        <v>195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160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160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160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160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160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160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160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160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160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160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160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160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160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160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160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160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160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160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160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160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160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160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160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160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160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160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160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160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160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160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160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160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160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160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160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160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160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160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160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160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160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160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160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160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160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160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160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160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160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160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160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160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160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160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160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160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160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160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160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160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160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160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160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160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160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160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160</v>
      </c>
      <c r="O75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75"/>
  <sheetViews>
    <sheetView topLeftCell="A34" workbookViewId="0">
      <selection activeCell="A56" sqref="A56"/>
    </sheetView>
  </sheetViews>
  <sheetFormatPr defaultRowHeight="15"/>
  <sheetData>
    <row r="1" spans="1:30" s="1" customFormat="1" ht="15.75">
      <c r="A1" s="1" t="s">
        <v>155</v>
      </c>
      <c r="B1" s="1" t="s">
        <v>166</v>
      </c>
      <c r="C1" s="1" t="s">
        <v>167</v>
      </c>
      <c r="D1" s="1" t="s">
        <v>168</v>
      </c>
      <c r="E1" s="1" t="s">
        <v>169</v>
      </c>
      <c r="F1" s="1" t="s">
        <v>170</v>
      </c>
      <c r="G1" s="1" t="s">
        <v>171</v>
      </c>
      <c r="H1" s="1" t="s">
        <v>160</v>
      </c>
      <c r="I1" s="1" t="s">
        <v>172</v>
      </c>
      <c r="J1" s="1" t="s">
        <v>173</v>
      </c>
      <c r="K1" s="1" t="s">
        <v>174</v>
      </c>
      <c r="L1" s="1" t="s">
        <v>175</v>
      </c>
      <c r="M1" s="1" t="s">
        <v>176</v>
      </c>
      <c r="N1" s="1" t="s">
        <v>177</v>
      </c>
      <c r="O1" s="1" t="s">
        <v>182</v>
      </c>
      <c r="P1" s="1" t="s">
        <v>183</v>
      </c>
      <c r="Q1" s="1" t="s">
        <v>184</v>
      </c>
      <c r="R1" s="1" t="s">
        <v>185</v>
      </c>
      <c r="S1" s="1" t="s">
        <v>186</v>
      </c>
      <c r="T1" s="1" t="s">
        <v>201</v>
      </c>
      <c r="U1" s="4" t="s">
        <v>208</v>
      </c>
      <c r="V1" s="4" t="s">
        <v>202</v>
      </c>
      <c r="W1" s="4" t="s">
        <v>203</v>
      </c>
      <c r="X1" s="1" t="s">
        <v>204</v>
      </c>
      <c r="Y1" s="4" t="s">
        <v>209</v>
      </c>
      <c r="Z1" s="1" t="s">
        <v>206</v>
      </c>
      <c r="AA1" s="4" t="s">
        <v>210</v>
      </c>
      <c r="AB1" s="1" t="s">
        <v>207</v>
      </c>
      <c r="AC1" s="4" t="s">
        <v>211</v>
      </c>
      <c r="AD1" s="4" t="s">
        <v>212</v>
      </c>
    </row>
    <row r="2" spans="1:30">
      <c r="A2">
        <v>1</v>
      </c>
      <c r="B2">
        <v>1</v>
      </c>
      <c r="C2">
        <v>980011</v>
      </c>
      <c r="D2" s="2">
        <v>41540.736878009258</v>
      </c>
      <c r="E2">
        <v>71.87</v>
      </c>
      <c r="F2">
        <v>35.935000000000002</v>
      </c>
      <c r="G2">
        <v>-45.1</v>
      </c>
      <c r="H2">
        <v>-90.2</v>
      </c>
      <c r="I2">
        <f t="shared" ref="I2:I33" si="0" xml:space="preserve">   5.5</f>
        <v>5.5</v>
      </c>
      <c r="J2">
        <v>100.8</v>
      </c>
      <c r="K2">
        <v>-12.348000000000001</v>
      </c>
      <c r="L2">
        <v>80</v>
      </c>
      <c r="M2">
        <f t="shared" ref="M2:M33" si="1" xml:space="preserve">   0</f>
        <v>0</v>
      </c>
      <c r="N2" t="s">
        <v>178</v>
      </c>
      <c r="O2">
        <v>32</v>
      </c>
      <c r="P2">
        <v>175000</v>
      </c>
      <c r="Q2">
        <v>653</v>
      </c>
      <c r="R2">
        <v>261</v>
      </c>
      <c r="S2">
        <v>66</v>
      </c>
      <c r="T2" s="5">
        <v>6.6159401798003934</v>
      </c>
      <c r="U2" s="5">
        <v>0.46144837763137181</v>
      </c>
      <c r="V2" s="5">
        <v>-90.368142893868836</v>
      </c>
      <c r="W2" s="5">
        <v>2.2646919309189377E-2</v>
      </c>
      <c r="X2" s="5">
        <v>0.73865889409575614</v>
      </c>
      <c r="Y2" s="5">
        <v>5.749257735620561E-2</v>
      </c>
      <c r="Z2" s="5">
        <v>4.8031113226104445</v>
      </c>
      <c r="AA2" s="5">
        <v>0.28527530146318253</v>
      </c>
      <c r="AB2" s="5">
        <v>1.70363558276551E-2</v>
      </c>
      <c r="AC2" s="5">
        <v>0.12466416216944455</v>
      </c>
      <c r="AD2" s="5">
        <v>1.190649727344369</v>
      </c>
    </row>
    <row r="3" spans="1:30">
      <c r="A3">
        <v>2</v>
      </c>
      <c r="B3">
        <v>2</v>
      </c>
      <c r="C3">
        <v>980011</v>
      </c>
      <c r="D3" s="2">
        <v>41540.744870486109</v>
      </c>
      <c r="E3">
        <v>71.87</v>
      </c>
      <c r="F3">
        <v>35.935000000000002</v>
      </c>
      <c r="G3">
        <v>-45.1</v>
      </c>
      <c r="H3">
        <v>-90.2</v>
      </c>
      <c r="I3">
        <f t="shared" si="0"/>
        <v>5.5</v>
      </c>
      <c r="J3">
        <v>101.8</v>
      </c>
      <c r="K3">
        <v>-12.295999999999999</v>
      </c>
      <c r="L3">
        <v>80</v>
      </c>
      <c r="M3">
        <f t="shared" si="1"/>
        <v>0</v>
      </c>
      <c r="N3" t="s">
        <v>178</v>
      </c>
      <c r="O3">
        <v>32</v>
      </c>
      <c r="P3">
        <v>175000</v>
      </c>
      <c r="Q3">
        <v>653</v>
      </c>
      <c r="R3">
        <v>263</v>
      </c>
      <c r="S3">
        <v>91</v>
      </c>
      <c r="T3" s="5">
        <v>8.2106053723087751</v>
      </c>
      <c r="U3" s="5">
        <v>0.46114367831159042</v>
      </c>
      <c r="V3" s="5">
        <v>-90.392689982631694</v>
      </c>
      <c r="W3" s="5">
        <v>2.10423010272098E-2</v>
      </c>
      <c r="X3" s="5">
        <v>0.84127520818119139</v>
      </c>
      <c r="Y3" s="5">
        <v>5.5410773331094544E-2</v>
      </c>
      <c r="Z3" s="5">
        <v>5.0752550714216742</v>
      </c>
      <c r="AA3" s="5">
        <v>0.32902106115166713</v>
      </c>
      <c r="AB3" s="5">
        <v>0.3213277276481511</v>
      </c>
      <c r="AC3" s="5">
        <v>0.13834357223615393</v>
      </c>
      <c r="AD3" s="5">
        <v>1.0834126102732118</v>
      </c>
    </row>
    <row r="4" spans="1:30">
      <c r="A4">
        <v>3</v>
      </c>
      <c r="B4">
        <v>3</v>
      </c>
      <c r="C4">
        <v>980011</v>
      </c>
      <c r="D4" s="2">
        <v>41540.752604050926</v>
      </c>
      <c r="E4">
        <v>71.87</v>
      </c>
      <c r="F4">
        <v>35.935000000000002</v>
      </c>
      <c r="G4">
        <v>-45.1</v>
      </c>
      <c r="H4">
        <v>-90.2</v>
      </c>
      <c r="I4">
        <f t="shared" si="0"/>
        <v>5.5</v>
      </c>
      <c r="J4">
        <v>102.8</v>
      </c>
      <c r="K4">
        <v>-12.246</v>
      </c>
      <c r="L4">
        <v>80</v>
      </c>
      <c r="M4">
        <f t="shared" si="1"/>
        <v>0</v>
      </c>
      <c r="N4" t="s">
        <v>178</v>
      </c>
      <c r="O4">
        <v>32</v>
      </c>
      <c r="P4">
        <v>175000</v>
      </c>
      <c r="Q4">
        <v>648</v>
      </c>
      <c r="R4">
        <v>276</v>
      </c>
      <c r="S4">
        <v>62</v>
      </c>
      <c r="T4" s="5">
        <v>7.7729492846874955</v>
      </c>
      <c r="U4" s="5">
        <v>0.32829914629314394</v>
      </c>
      <c r="V4" s="5">
        <v>-90.352952360872891</v>
      </c>
      <c r="W4" s="5">
        <v>1.5499675324730429E-2</v>
      </c>
      <c r="X4" s="5">
        <v>0.82905362951995132</v>
      </c>
      <c r="Y4" s="5">
        <v>4.0669972369312857E-2</v>
      </c>
      <c r="Z4" s="5">
        <v>5.5657016647979169</v>
      </c>
      <c r="AA4" s="5">
        <v>0.22757746429435788</v>
      </c>
      <c r="AB4" s="5">
        <v>1.5071218557944592E-2</v>
      </c>
      <c r="AC4" s="5">
        <v>9.5712392294114199E-2</v>
      </c>
      <c r="AD4" s="5">
        <v>0.77732810938109731</v>
      </c>
    </row>
    <row r="5" spans="1:30">
      <c r="A5">
        <v>4</v>
      </c>
      <c r="B5">
        <v>4</v>
      </c>
      <c r="C5">
        <v>980011</v>
      </c>
      <c r="D5" s="2">
        <v>41540.760208680556</v>
      </c>
      <c r="E5">
        <v>71.87</v>
      </c>
      <c r="F5">
        <v>35.935000000000002</v>
      </c>
      <c r="G5">
        <v>-45.1</v>
      </c>
      <c r="H5">
        <v>-90.2</v>
      </c>
      <c r="I5">
        <f t="shared" si="0"/>
        <v>5.5</v>
      </c>
      <c r="J5">
        <v>103.8</v>
      </c>
      <c r="K5">
        <v>-12.23</v>
      </c>
      <c r="L5">
        <v>80</v>
      </c>
      <c r="M5">
        <f t="shared" si="1"/>
        <v>0</v>
      </c>
      <c r="N5" t="s">
        <v>178</v>
      </c>
      <c r="O5">
        <v>32</v>
      </c>
      <c r="P5">
        <v>175000</v>
      </c>
      <c r="Q5">
        <v>652</v>
      </c>
      <c r="R5">
        <v>307</v>
      </c>
      <c r="S5">
        <v>77</v>
      </c>
      <c r="T5" s="5">
        <v>8.139010312108292</v>
      </c>
      <c r="U5" s="5">
        <v>0.44340962900892283</v>
      </c>
      <c r="V5" s="5">
        <v>-90.364132667119577</v>
      </c>
      <c r="W5" s="5">
        <v>1.8992065474880533E-2</v>
      </c>
      <c r="X5" s="5">
        <v>0.81127190294389706</v>
      </c>
      <c r="Y5" s="5">
        <v>4.9547683262961197E-2</v>
      </c>
      <c r="Z5" s="5">
        <v>5.0318265668003157</v>
      </c>
      <c r="AA5" s="5">
        <v>0.28440702620253799</v>
      </c>
      <c r="AB5" s="5">
        <v>0.11170544470009115</v>
      </c>
      <c r="AC5" s="5">
        <v>0.12105562465111455</v>
      </c>
      <c r="AD5" s="5">
        <v>1.0512932310445069</v>
      </c>
    </row>
    <row r="6" spans="1:30">
      <c r="A6">
        <v>5</v>
      </c>
      <c r="B6">
        <v>5</v>
      </c>
      <c r="C6">
        <v>980011</v>
      </c>
      <c r="D6" s="2">
        <v>41540.767842013891</v>
      </c>
      <c r="E6">
        <v>71.87</v>
      </c>
      <c r="F6">
        <v>35.935000000000002</v>
      </c>
      <c r="G6">
        <v>-45.1</v>
      </c>
      <c r="H6">
        <v>-90.2</v>
      </c>
      <c r="I6">
        <f t="shared" si="0"/>
        <v>5.5</v>
      </c>
      <c r="J6">
        <v>104.8</v>
      </c>
      <c r="K6">
        <v>-12.193</v>
      </c>
      <c r="L6">
        <v>80</v>
      </c>
      <c r="M6">
        <f t="shared" si="1"/>
        <v>0</v>
      </c>
      <c r="N6" t="s">
        <v>178</v>
      </c>
      <c r="O6">
        <v>32</v>
      </c>
      <c r="P6">
        <v>175000</v>
      </c>
      <c r="Q6">
        <v>651</v>
      </c>
      <c r="R6">
        <v>272</v>
      </c>
      <c r="S6">
        <v>75</v>
      </c>
      <c r="T6" s="5">
        <v>8.8557398570100752</v>
      </c>
      <c r="U6" s="5">
        <v>0.51024463254638563</v>
      </c>
      <c r="V6" s="5">
        <v>-90.375534354016793</v>
      </c>
      <c r="W6" s="5">
        <v>2.4712528927139696E-2</v>
      </c>
      <c r="X6" s="5">
        <v>0.9567229040571501</v>
      </c>
      <c r="Y6" s="5">
        <v>6.8067801059852287E-2</v>
      </c>
      <c r="Z6" s="5">
        <v>5.700316469760299</v>
      </c>
      <c r="AA6" s="5">
        <v>0.43496798208074716</v>
      </c>
      <c r="AB6" s="5">
        <v>0.21388787653846394</v>
      </c>
      <c r="AC6" s="5">
        <v>0.17121093890433298</v>
      </c>
      <c r="AD6" s="5">
        <v>1.1231174745270764</v>
      </c>
    </row>
    <row r="7" spans="1:30">
      <c r="A7">
        <v>6</v>
      </c>
      <c r="B7">
        <v>6</v>
      </c>
      <c r="C7">
        <v>980011</v>
      </c>
      <c r="D7" s="2">
        <v>41540.775462962964</v>
      </c>
      <c r="E7">
        <v>71.87</v>
      </c>
      <c r="F7">
        <v>35.935000000000002</v>
      </c>
      <c r="G7">
        <v>-45.1</v>
      </c>
      <c r="H7">
        <v>-90.2</v>
      </c>
      <c r="I7">
        <f t="shared" si="0"/>
        <v>5.5</v>
      </c>
      <c r="J7">
        <v>105.8</v>
      </c>
      <c r="K7">
        <v>-12.138999999999999</v>
      </c>
      <c r="L7">
        <v>80</v>
      </c>
      <c r="M7">
        <f t="shared" si="1"/>
        <v>0</v>
      </c>
      <c r="N7" t="s">
        <v>178</v>
      </c>
      <c r="O7">
        <v>32</v>
      </c>
      <c r="P7">
        <v>175000</v>
      </c>
      <c r="Q7">
        <v>653</v>
      </c>
      <c r="R7">
        <v>278</v>
      </c>
      <c r="S7">
        <v>83</v>
      </c>
      <c r="T7" s="5">
        <v>8.0497790472592907</v>
      </c>
      <c r="U7" s="5">
        <v>0.38668659837468972</v>
      </c>
      <c r="V7" s="5">
        <v>-90.425425972188094</v>
      </c>
      <c r="W7" s="5">
        <v>1.5534788237842219E-2</v>
      </c>
      <c r="X7" s="5">
        <v>0.74105351097019723</v>
      </c>
      <c r="Y7" s="5">
        <v>3.9438392679093826E-2</v>
      </c>
      <c r="Z7" s="5">
        <v>4.3585618910737018</v>
      </c>
      <c r="AA7" s="5">
        <v>0.23201798521884606</v>
      </c>
      <c r="AB7" s="5">
        <v>0.29003592009517876</v>
      </c>
      <c r="AC7" s="5">
        <v>0.10132379063892162</v>
      </c>
      <c r="AD7" s="5">
        <v>0.95631861750069069</v>
      </c>
    </row>
    <row r="8" spans="1:30">
      <c r="A8">
        <v>7</v>
      </c>
      <c r="B8">
        <v>7</v>
      </c>
      <c r="C8">
        <v>980011</v>
      </c>
      <c r="D8" s="2">
        <v>41540.783107060182</v>
      </c>
      <c r="E8">
        <v>71.87</v>
      </c>
      <c r="F8">
        <v>35.935000000000002</v>
      </c>
      <c r="G8">
        <v>-45.1</v>
      </c>
      <c r="H8">
        <v>-90.2</v>
      </c>
      <c r="I8">
        <f t="shared" si="0"/>
        <v>5.5</v>
      </c>
      <c r="J8">
        <v>106.8</v>
      </c>
      <c r="K8">
        <v>-12.128</v>
      </c>
      <c r="L8">
        <v>80</v>
      </c>
      <c r="M8">
        <f t="shared" si="1"/>
        <v>0</v>
      </c>
      <c r="N8" t="s">
        <v>178</v>
      </c>
      <c r="O8">
        <v>32</v>
      </c>
      <c r="P8">
        <v>175000</v>
      </c>
      <c r="Q8">
        <v>653</v>
      </c>
      <c r="R8">
        <v>274</v>
      </c>
      <c r="S8">
        <v>58</v>
      </c>
      <c r="T8" s="5">
        <v>7.3104329295233414</v>
      </c>
      <c r="U8" s="5">
        <v>0.50350865976538384</v>
      </c>
      <c r="V8" s="5">
        <v>-90.413137391921879</v>
      </c>
      <c r="W8" s="5">
        <v>2.3937945539666189E-2</v>
      </c>
      <c r="X8" s="5">
        <v>0.79486687941440215</v>
      </c>
      <c r="Y8" s="5">
        <v>6.2716114182042024E-2</v>
      </c>
      <c r="Z8" s="5">
        <v>4.7821552307053352</v>
      </c>
      <c r="AA8" s="5">
        <v>0.33809739826978358</v>
      </c>
      <c r="AB8" s="5">
        <v>0.16514035791764173</v>
      </c>
      <c r="AC8" s="5">
        <v>0.14361105325042842</v>
      </c>
      <c r="AD8" s="5">
        <v>1.2449728849729746</v>
      </c>
    </row>
    <row r="9" spans="1:30">
      <c r="A9">
        <v>8</v>
      </c>
      <c r="B9">
        <v>8</v>
      </c>
      <c r="C9">
        <v>980011</v>
      </c>
      <c r="D9" s="2">
        <v>41540.79075821759</v>
      </c>
      <c r="E9">
        <v>71.87</v>
      </c>
      <c r="F9">
        <v>35.935000000000002</v>
      </c>
      <c r="G9">
        <v>-45.1</v>
      </c>
      <c r="H9">
        <v>-90.2</v>
      </c>
      <c r="I9">
        <f t="shared" si="0"/>
        <v>5.5</v>
      </c>
      <c r="J9">
        <v>107.8</v>
      </c>
      <c r="K9">
        <v>-12.047000000000001</v>
      </c>
      <c r="L9">
        <v>80</v>
      </c>
      <c r="M9">
        <f t="shared" si="1"/>
        <v>0</v>
      </c>
      <c r="N9" t="s">
        <v>178</v>
      </c>
      <c r="O9">
        <v>32</v>
      </c>
      <c r="P9">
        <v>175000</v>
      </c>
      <c r="Q9">
        <v>651</v>
      </c>
      <c r="R9">
        <v>259</v>
      </c>
      <c r="S9">
        <v>72</v>
      </c>
      <c r="T9" s="5">
        <v>7.2421300370257891</v>
      </c>
      <c r="U9" s="5">
        <v>0.37839244465465738</v>
      </c>
      <c r="V9" s="5">
        <v>-90.473594542945762</v>
      </c>
      <c r="W9" s="5">
        <v>2.0145772541397992E-2</v>
      </c>
      <c r="X9" s="5">
        <v>0.85747517937537143</v>
      </c>
      <c r="Y9" s="5">
        <v>5.5291659432594453E-2</v>
      </c>
      <c r="Z9" s="5">
        <v>5.6890105215595561</v>
      </c>
      <c r="AA9" s="5">
        <v>0.32011706636988319</v>
      </c>
      <c r="AB9" s="5">
        <v>0.16729316105685094</v>
      </c>
      <c r="AC9" s="5">
        <v>0.12942712223977024</v>
      </c>
      <c r="AD9" s="5">
        <v>0.88367167318330564</v>
      </c>
    </row>
    <row r="10" spans="1:30">
      <c r="A10">
        <v>9</v>
      </c>
      <c r="B10">
        <v>9</v>
      </c>
      <c r="C10">
        <v>980011</v>
      </c>
      <c r="D10" s="2">
        <v>41540.798389583331</v>
      </c>
      <c r="E10">
        <v>71.87</v>
      </c>
      <c r="F10">
        <v>35.935000000000002</v>
      </c>
      <c r="G10">
        <v>-45.1</v>
      </c>
      <c r="H10">
        <v>-90.2</v>
      </c>
      <c r="I10">
        <f t="shared" si="0"/>
        <v>5.5</v>
      </c>
      <c r="J10">
        <v>108.8</v>
      </c>
      <c r="K10">
        <v>-12.250999999999999</v>
      </c>
      <c r="L10">
        <v>80</v>
      </c>
      <c r="M10">
        <f t="shared" si="1"/>
        <v>0</v>
      </c>
      <c r="N10" t="s">
        <v>178</v>
      </c>
      <c r="O10">
        <v>32</v>
      </c>
      <c r="P10">
        <v>235000</v>
      </c>
      <c r="Q10">
        <v>875</v>
      </c>
      <c r="R10">
        <v>270</v>
      </c>
      <c r="S10">
        <v>93</v>
      </c>
      <c r="T10" s="5">
        <v>6.080911001772213</v>
      </c>
      <c r="U10" s="5">
        <v>0.4133435724064688</v>
      </c>
      <c r="V10" s="5">
        <v>-90.093023576598782</v>
      </c>
      <c r="W10" s="5">
        <v>3.635538176654593E-2</v>
      </c>
      <c r="X10" s="5">
        <v>1.1264441853052454</v>
      </c>
      <c r="Y10" s="5">
        <v>0.1009914339585299</v>
      </c>
      <c r="Z10" s="5">
        <v>6.8931141018585551</v>
      </c>
      <c r="AA10" s="5">
        <v>0.366265928440902</v>
      </c>
      <c r="AB10" s="5">
        <v>0.20183702957028085</v>
      </c>
      <c r="AC10" s="5">
        <v>0.15218681440568893</v>
      </c>
      <c r="AD10" s="5">
        <v>1.067138610073183</v>
      </c>
    </row>
    <row r="11" spans="1:30">
      <c r="A11">
        <v>10</v>
      </c>
      <c r="B11">
        <v>10</v>
      </c>
      <c r="C11">
        <v>980011</v>
      </c>
      <c r="D11" s="2">
        <v>41540.808693402774</v>
      </c>
      <c r="E11">
        <v>71.87</v>
      </c>
      <c r="F11">
        <v>35.935000000000002</v>
      </c>
      <c r="G11">
        <v>-45.1</v>
      </c>
      <c r="H11">
        <v>-90.2</v>
      </c>
      <c r="I11">
        <f t="shared" si="0"/>
        <v>5.5</v>
      </c>
      <c r="J11">
        <v>109.8</v>
      </c>
      <c r="K11">
        <v>-12.503</v>
      </c>
      <c r="L11">
        <v>80</v>
      </c>
      <c r="M11">
        <f t="shared" si="1"/>
        <v>0</v>
      </c>
      <c r="N11" t="s">
        <v>178</v>
      </c>
      <c r="O11">
        <v>32</v>
      </c>
      <c r="P11">
        <v>235000</v>
      </c>
      <c r="Q11">
        <v>878</v>
      </c>
      <c r="R11">
        <v>268</v>
      </c>
      <c r="S11">
        <v>91</v>
      </c>
      <c r="T11" s="5">
        <v>7.5234990835289581</v>
      </c>
      <c r="U11" s="5">
        <v>0.47272210200183623</v>
      </c>
      <c r="V11" s="5">
        <v>-90.050337927917568</v>
      </c>
      <c r="W11" s="5">
        <v>3.8436894365869403E-2</v>
      </c>
      <c r="X11" s="5">
        <v>1.2905213207910833</v>
      </c>
      <c r="Y11" s="5">
        <v>0.11426051237145167</v>
      </c>
      <c r="Z11" s="5">
        <v>6.6296552776147655</v>
      </c>
      <c r="AA11" s="5">
        <v>0.44349462050527116</v>
      </c>
      <c r="AB11" s="5">
        <v>0.67398258893861229</v>
      </c>
      <c r="AC11" s="5">
        <v>0.1849620694249855</v>
      </c>
      <c r="AD11" s="5">
        <v>1.0724569987195294</v>
      </c>
    </row>
    <row r="12" spans="1:30">
      <c r="A12">
        <v>11</v>
      </c>
      <c r="B12">
        <v>11</v>
      </c>
      <c r="C12">
        <v>980011</v>
      </c>
      <c r="D12" s="2">
        <v>41540.818952662034</v>
      </c>
      <c r="E12">
        <v>71.87</v>
      </c>
      <c r="F12">
        <v>35.935000000000002</v>
      </c>
      <c r="G12">
        <v>-45.1</v>
      </c>
      <c r="H12">
        <v>-90.2</v>
      </c>
      <c r="I12">
        <f t="shared" si="0"/>
        <v>5.5</v>
      </c>
      <c r="J12">
        <v>110.8</v>
      </c>
      <c r="K12">
        <v>-12.65</v>
      </c>
      <c r="L12">
        <v>80</v>
      </c>
      <c r="M12">
        <f t="shared" si="1"/>
        <v>0</v>
      </c>
      <c r="N12" t="s">
        <v>178</v>
      </c>
      <c r="O12">
        <v>32</v>
      </c>
      <c r="P12">
        <v>235000</v>
      </c>
      <c r="Q12">
        <v>874</v>
      </c>
      <c r="R12">
        <v>280</v>
      </c>
      <c r="S12">
        <v>103</v>
      </c>
      <c r="T12" s="5">
        <v>5.8694876827673399</v>
      </c>
      <c r="U12" s="5">
        <v>0.3686467855395138</v>
      </c>
      <c r="V12" s="5">
        <v>-89.920263627185832</v>
      </c>
      <c r="W12" s="5">
        <v>3.2867160169524602E-2</v>
      </c>
      <c r="X12" s="5">
        <v>1.102441492391806</v>
      </c>
      <c r="Y12" s="5">
        <v>9.0722239861783543E-2</v>
      </c>
      <c r="Z12" s="5">
        <v>6.8972728384563133</v>
      </c>
      <c r="AA12" s="5">
        <v>0.27391402424692118</v>
      </c>
      <c r="AB12" s="5">
        <v>0.13295077054459087</v>
      </c>
      <c r="AC12" s="5">
        <v>0.13665492340802735</v>
      </c>
      <c r="AD12" s="5">
        <v>0.96291933502089078</v>
      </c>
    </row>
    <row r="13" spans="1:30">
      <c r="A13">
        <v>12</v>
      </c>
      <c r="B13">
        <v>12</v>
      </c>
      <c r="C13">
        <v>980011</v>
      </c>
      <c r="D13" s="2">
        <v>41540.829291087961</v>
      </c>
      <c r="E13">
        <v>71.87</v>
      </c>
      <c r="F13">
        <v>35.935000000000002</v>
      </c>
      <c r="G13">
        <v>-45.1</v>
      </c>
      <c r="H13">
        <v>-90.2</v>
      </c>
      <c r="I13">
        <f t="shared" si="0"/>
        <v>5.5</v>
      </c>
      <c r="J13">
        <v>111.8</v>
      </c>
      <c r="K13">
        <v>-12.782</v>
      </c>
      <c r="L13">
        <v>80</v>
      </c>
      <c r="M13">
        <f t="shared" si="1"/>
        <v>0</v>
      </c>
      <c r="N13" t="s">
        <v>178</v>
      </c>
      <c r="O13">
        <v>32</v>
      </c>
      <c r="P13">
        <v>235000</v>
      </c>
      <c r="Q13">
        <v>874</v>
      </c>
      <c r="R13">
        <v>272</v>
      </c>
      <c r="S13">
        <v>93</v>
      </c>
      <c r="T13" s="5">
        <v>5.5363732265686618</v>
      </c>
      <c r="U13" s="5">
        <v>0.34940193560813659</v>
      </c>
      <c r="V13" s="5">
        <v>-89.931311797390876</v>
      </c>
      <c r="W13" s="5">
        <v>3.1299097264019839E-2</v>
      </c>
      <c r="X13" s="5">
        <v>1.0514668887520358</v>
      </c>
      <c r="Y13" s="5">
        <v>8.4576235369704642E-2</v>
      </c>
      <c r="Z13" s="5">
        <v>6.0866709129393284</v>
      </c>
      <c r="AA13" s="5">
        <v>0.24146393199151778</v>
      </c>
      <c r="AB13" s="5">
        <v>0.47686165404088487</v>
      </c>
      <c r="AC13" s="5">
        <v>0.12503607658981927</v>
      </c>
      <c r="AD13" s="5">
        <v>0.94523330118856985</v>
      </c>
    </row>
    <row r="14" spans="1:30">
      <c r="A14">
        <v>13</v>
      </c>
      <c r="B14">
        <v>13</v>
      </c>
      <c r="C14">
        <v>980011</v>
      </c>
      <c r="D14" s="2">
        <v>41540.839484374999</v>
      </c>
      <c r="E14">
        <v>71.87</v>
      </c>
      <c r="F14">
        <v>35.935000000000002</v>
      </c>
      <c r="G14">
        <v>-45.1</v>
      </c>
      <c r="H14">
        <v>-90.2</v>
      </c>
      <c r="I14">
        <f t="shared" si="0"/>
        <v>5.5</v>
      </c>
      <c r="J14">
        <v>112.8</v>
      </c>
      <c r="K14">
        <v>-12.827</v>
      </c>
      <c r="L14">
        <v>80</v>
      </c>
      <c r="M14">
        <f t="shared" si="1"/>
        <v>0</v>
      </c>
      <c r="N14" t="s">
        <v>178</v>
      </c>
      <c r="O14">
        <v>32</v>
      </c>
      <c r="P14">
        <v>235000</v>
      </c>
      <c r="Q14">
        <v>875</v>
      </c>
      <c r="R14">
        <v>296</v>
      </c>
      <c r="S14">
        <v>83</v>
      </c>
      <c r="T14" s="5">
        <v>7.9032497611658012</v>
      </c>
      <c r="U14" s="5">
        <v>0.56956295803641921</v>
      </c>
      <c r="V14" s="5">
        <v>-89.907051680929555</v>
      </c>
      <c r="W14" s="5">
        <v>4.5035093363483124E-2</v>
      </c>
      <c r="X14" s="5">
        <v>1.3359767547362762</v>
      </c>
      <c r="Y14" s="5">
        <v>0.13835566560173293</v>
      </c>
      <c r="Z14" s="5">
        <v>7.4559870545192846</v>
      </c>
      <c r="AA14" s="5">
        <v>0.48001304728028071</v>
      </c>
      <c r="AB14" s="5">
        <v>0.36455352650650441</v>
      </c>
      <c r="AC14" s="5">
        <v>0.2365648316532496</v>
      </c>
      <c r="AD14" s="5">
        <v>1.1855813396779642</v>
      </c>
    </row>
    <row r="15" spans="1:30">
      <c r="A15">
        <v>14</v>
      </c>
      <c r="B15">
        <v>14</v>
      </c>
      <c r="C15">
        <v>980011</v>
      </c>
      <c r="D15" s="2">
        <v>41540.849714004631</v>
      </c>
      <c r="E15">
        <v>71.87</v>
      </c>
      <c r="F15">
        <v>35.935000000000002</v>
      </c>
      <c r="G15">
        <v>-45.1</v>
      </c>
      <c r="H15">
        <v>-90.2</v>
      </c>
      <c r="I15">
        <f t="shared" si="0"/>
        <v>5.5</v>
      </c>
      <c r="J15">
        <v>113.8</v>
      </c>
      <c r="K15">
        <v>-12.916</v>
      </c>
      <c r="L15">
        <v>80</v>
      </c>
      <c r="M15">
        <f t="shared" si="1"/>
        <v>0</v>
      </c>
      <c r="N15" t="s">
        <v>178</v>
      </c>
      <c r="O15">
        <v>32</v>
      </c>
      <c r="P15">
        <v>235000</v>
      </c>
      <c r="Q15">
        <v>880</v>
      </c>
      <c r="R15">
        <v>256</v>
      </c>
      <c r="S15">
        <v>92</v>
      </c>
      <c r="T15" s="5">
        <v>6.1754051700691814</v>
      </c>
      <c r="U15" s="5">
        <v>0.37019215198585309</v>
      </c>
      <c r="V15" s="5">
        <v>-89.842494181502815</v>
      </c>
      <c r="W15" s="5">
        <v>3.434506115474905E-2</v>
      </c>
      <c r="X15" s="5">
        <v>1.2159633508446173</v>
      </c>
      <c r="Y15" s="5">
        <v>0.1008259358249525</v>
      </c>
      <c r="Z15" s="5">
        <v>6.9969730771841672</v>
      </c>
      <c r="AA15" s="5">
        <v>0.27352576382569455</v>
      </c>
      <c r="AB15" s="5">
        <v>8.080312648081095E-2</v>
      </c>
      <c r="AC15" s="5">
        <v>0.15291128489359918</v>
      </c>
      <c r="AD15" s="5">
        <v>0.88833168302641463</v>
      </c>
    </row>
    <row r="16" spans="1:30">
      <c r="A16">
        <v>15</v>
      </c>
      <c r="B16">
        <v>15</v>
      </c>
      <c r="C16">
        <v>980011</v>
      </c>
      <c r="D16" s="2">
        <v>41540.860051041665</v>
      </c>
      <c r="E16">
        <v>71.87</v>
      </c>
      <c r="F16">
        <v>35.935000000000002</v>
      </c>
      <c r="G16">
        <v>-45.1</v>
      </c>
      <c r="H16">
        <v>-90.2</v>
      </c>
      <c r="I16">
        <f t="shared" si="0"/>
        <v>5.5</v>
      </c>
      <c r="J16">
        <v>114.8</v>
      </c>
      <c r="K16">
        <v>-13.026999999999999</v>
      </c>
      <c r="L16">
        <v>80</v>
      </c>
      <c r="M16">
        <f t="shared" si="1"/>
        <v>0</v>
      </c>
      <c r="N16" t="s">
        <v>178</v>
      </c>
      <c r="O16">
        <v>32</v>
      </c>
      <c r="P16">
        <v>235000</v>
      </c>
      <c r="Q16">
        <v>877</v>
      </c>
      <c r="R16">
        <v>258</v>
      </c>
      <c r="S16">
        <v>79</v>
      </c>
      <c r="T16" s="5">
        <v>6.1044686320460766</v>
      </c>
      <c r="U16" s="5">
        <v>0.45880501512998062</v>
      </c>
      <c r="V16" s="5">
        <v>-89.862179029085397</v>
      </c>
      <c r="W16" s="5">
        <v>4.6551204527812001E-2</v>
      </c>
      <c r="X16" s="5">
        <v>1.3418930264198272</v>
      </c>
      <c r="Y16" s="5">
        <v>0.14452245249173948</v>
      </c>
      <c r="Z16" s="5">
        <v>7.0844866786045264</v>
      </c>
      <c r="AA16" s="5">
        <v>0.36083015755877546</v>
      </c>
      <c r="AB16" s="5">
        <v>0.39798234029401891</v>
      </c>
      <c r="AC16" s="5">
        <v>0.20091977136255801</v>
      </c>
      <c r="AD16" s="5">
        <v>0.96044328744445606</v>
      </c>
    </row>
    <row r="17" spans="1:30">
      <c r="A17">
        <v>16</v>
      </c>
      <c r="B17">
        <v>16</v>
      </c>
      <c r="C17">
        <v>980011</v>
      </c>
      <c r="D17" s="2">
        <v>41540.870308101854</v>
      </c>
      <c r="E17">
        <v>71.87</v>
      </c>
      <c r="F17">
        <v>35.935000000000002</v>
      </c>
      <c r="G17">
        <v>-45.1</v>
      </c>
      <c r="H17">
        <v>-90.2</v>
      </c>
      <c r="I17">
        <f t="shared" si="0"/>
        <v>5.5</v>
      </c>
      <c r="J17">
        <v>115.8</v>
      </c>
      <c r="K17">
        <v>-13.026999999999999</v>
      </c>
      <c r="L17">
        <v>80</v>
      </c>
      <c r="M17">
        <f t="shared" si="1"/>
        <v>0</v>
      </c>
      <c r="N17" t="s">
        <v>178</v>
      </c>
      <c r="O17">
        <v>32</v>
      </c>
      <c r="P17">
        <v>235000</v>
      </c>
      <c r="Q17">
        <v>877</v>
      </c>
      <c r="R17">
        <v>255</v>
      </c>
      <c r="S17">
        <v>90</v>
      </c>
      <c r="T17" s="5">
        <v>5.5134646427155021</v>
      </c>
      <c r="U17" s="5">
        <v>0.43359585373541509</v>
      </c>
      <c r="V17" s="5">
        <v>-89.810038324079443</v>
      </c>
      <c r="W17" s="5">
        <v>4.5319988501549884E-2</v>
      </c>
      <c r="X17" s="5">
        <v>1.2396877592559981</v>
      </c>
      <c r="Y17" s="5">
        <v>0.13663309619847988</v>
      </c>
      <c r="Z17" s="5">
        <v>7.1861725367589999</v>
      </c>
      <c r="AA17" s="5">
        <v>0.30733751213563271</v>
      </c>
      <c r="AB17" s="5">
        <v>0.39567553186168247</v>
      </c>
      <c r="AC17" s="5">
        <v>0.19033210709974796</v>
      </c>
      <c r="AD17" s="5">
        <v>0.97438934688303036</v>
      </c>
    </row>
    <row r="18" spans="1:30">
      <c r="A18">
        <v>17</v>
      </c>
      <c r="B18">
        <v>17</v>
      </c>
      <c r="C18">
        <v>980011</v>
      </c>
      <c r="D18" s="2">
        <v>41540.88054351852</v>
      </c>
      <c r="E18">
        <v>71.87</v>
      </c>
      <c r="F18">
        <v>35.935000000000002</v>
      </c>
      <c r="G18">
        <v>-45.1</v>
      </c>
      <c r="H18">
        <v>-90.2</v>
      </c>
      <c r="I18">
        <f t="shared" si="0"/>
        <v>5.5</v>
      </c>
      <c r="J18">
        <v>116.8</v>
      </c>
      <c r="K18">
        <v>-13.098000000000001</v>
      </c>
      <c r="L18">
        <v>80</v>
      </c>
      <c r="M18">
        <f t="shared" si="1"/>
        <v>0</v>
      </c>
      <c r="N18" t="s">
        <v>178</v>
      </c>
      <c r="O18">
        <v>32</v>
      </c>
      <c r="P18">
        <v>235000</v>
      </c>
      <c r="Q18">
        <v>878</v>
      </c>
      <c r="R18">
        <v>234</v>
      </c>
      <c r="S18">
        <v>102</v>
      </c>
      <c r="T18" s="5">
        <v>4.7394085146126264</v>
      </c>
      <c r="U18" s="5">
        <v>0.42364567608765291</v>
      </c>
      <c r="V18" s="5">
        <v>-89.923777421151826</v>
      </c>
      <c r="W18" s="5">
        <v>5.0941704883881361E-2</v>
      </c>
      <c r="X18" s="5">
        <v>1.2015226513658501</v>
      </c>
      <c r="Y18" s="5">
        <v>0.14772604055679656</v>
      </c>
      <c r="Z18" s="5">
        <v>6.6640927100608325</v>
      </c>
      <c r="AA18" s="5">
        <v>0.33365091875947755</v>
      </c>
      <c r="AB18" s="5">
        <v>0.64355748729300544</v>
      </c>
      <c r="AC18" s="5">
        <v>0.17262541857216229</v>
      </c>
      <c r="AD18" s="5">
        <v>1.0509617051217468</v>
      </c>
    </row>
    <row r="19" spans="1:30">
      <c r="A19">
        <v>18</v>
      </c>
      <c r="B19">
        <v>18</v>
      </c>
      <c r="C19">
        <v>980011</v>
      </c>
      <c r="D19" s="2">
        <v>41540.890992245368</v>
      </c>
      <c r="E19">
        <v>71.87</v>
      </c>
      <c r="F19">
        <v>35.935000000000002</v>
      </c>
      <c r="G19">
        <v>-45.1</v>
      </c>
      <c r="H19">
        <v>-89.8</v>
      </c>
      <c r="I19">
        <f t="shared" si="0"/>
        <v>5.5</v>
      </c>
      <c r="J19">
        <v>117.8</v>
      </c>
      <c r="K19">
        <v>-13.083</v>
      </c>
      <c r="L19">
        <v>80</v>
      </c>
      <c r="M19">
        <f t="shared" si="1"/>
        <v>0</v>
      </c>
      <c r="N19" t="s">
        <v>178</v>
      </c>
      <c r="O19">
        <v>32</v>
      </c>
      <c r="P19">
        <v>235000</v>
      </c>
      <c r="Q19">
        <v>876</v>
      </c>
      <c r="R19">
        <v>248</v>
      </c>
      <c r="S19">
        <v>106</v>
      </c>
      <c r="T19" s="5">
        <v>6.309824838464821</v>
      </c>
      <c r="U19" s="5">
        <v>0.6166829117771816</v>
      </c>
      <c r="V19" s="5">
        <v>-89.859036011885024</v>
      </c>
      <c r="W19" s="5">
        <v>6.0769356896984136E-2</v>
      </c>
      <c r="X19" s="5">
        <v>1.494806009042037</v>
      </c>
      <c r="Y19" s="5">
        <v>0.2043666902556705</v>
      </c>
      <c r="Z19" s="5">
        <v>7.7544823377507051</v>
      </c>
      <c r="AA19" s="5">
        <v>0.91897227866951015</v>
      </c>
      <c r="AB19" s="5">
        <v>0.55207927519425881</v>
      </c>
      <c r="AC19" s="5">
        <v>0.27431017449920064</v>
      </c>
      <c r="AD19" s="5">
        <v>0.9689081660069182</v>
      </c>
    </row>
    <row r="20" spans="1:30">
      <c r="A20">
        <v>19</v>
      </c>
      <c r="B20">
        <v>19</v>
      </c>
      <c r="C20">
        <v>980011</v>
      </c>
      <c r="D20" s="2">
        <v>41540.901262384257</v>
      </c>
      <c r="E20">
        <v>71.87</v>
      </c>
      <c r="F20">
        <v>35.935000000000002</v>
      </c>
      <c r="G20">
        <v>-45.1</v>
      </c>
      <c r="H20">
        <v>-89.8</v>
      </c>
      <c r="I20">
        <f t="shared" si="0"/>
        <v>5.5</v>
      </c>
      <c r="J20">
        <v>118.8</v>
      </c>
      <c r="K20">
        <v>-13.084</v>
      </c>
      <c r="L20">
        <v>80</v>
      </c>
      <c r="M20">
        <f t="shared" si="1"/>
        <v>0</v>
      </c>
      <c r="N20" t="s">
        <v>178</v>
      </c>
      <c r="O20">
        <v>32</v>
      </c>
      <c r="P20">
        <v>235000</v>
      </c>
      <c r="Q20">
        <v>876</v>
      </c>
      <c r="R20">
        <v>253</v>
      </c>
      <c r="S20">
        <v>120</v>
      </c>
      <c r="T20" s="5">
        <v>4.9132990792293301</v>
      </c>
      <c r="U20" s="5">
        <v>0.38910750120408544</v>
      </c>
      <c r="V20" s="5">
        <v>-89.842818097373666</v>
      </c>
      <c r="W20" s="5">
        <v>4.2968583828077715E-2</v>
      </c>
      <c r="X20" s="5">
        <v>1.1501027751506032</v>
      </c>
      <c r="Y20" s="5">
        <v>0.12742780012688448</v>
      </c>
      <c r="Z20" s="5">
        <v>7.2048017397316704</v>
      </c>
      <c r="AA20" s="5">
        <v>0.43580862423992828</v>
      </c>
      <c r="AB20" s="5">
        <v>9.1388030202451301E-2</v>
      </c>
      <c r="AC20" s="5">
        <v>0.16072932879227236</v>
      </c>
      <c r="AD20" s="5">
        <v>0.98846427574076101</v>
      </c>
    </row>
    <row r="21" spans="1:30">
      <c r="A21">
        <v>20</v>
      </c>
      <c r="B21">
        <v>20</v>
      </c>
      <c r="C21">
        <v>980011</v>
      </c>
      <c r="D21" s="2">
        <v>41540.911515509259</v>
      </c>
      <c r="E21">
        <v>71.87</v>
      </c>
      <c r="F21">
        <v>35.935000000000002</v>
      </c>
      <c r="G21">
        <v>-45.1</v>
      </c>
      <c r="H21">
        <v>-89.8</v>
      </c>
      <c r="I21">
        <f t="shared" si="0"/>
        <v>5.5</v>
      </c>
      <c r="J21">
        <v>119.8</v>
      </c>
      <c r="K21">
        <v>-13.010999999999999</v>
      </c>
      <c r="L21">
        <v>80</v>
      </c>
      <c r="M21">
        <f t="shared" si="1"/>
        <v>0</v>
      </c>
      <c r="N21" t="s">
        <v>178</v>
      </c>
      <c r="O21">
        <v>32</v>
      </c>
      <c r="P21">
        <v>235000</v>
      </c>
      <c r="Q21">
        <v>878</v>
      </c>
      <c r="R21">
        <v>287</v>
      </c>
      <c r="S21">
        <v>92</v>
      </c>
      <c r="T21" s="5">
        <v>4.9412025402830162</v>
      </c>
      <c r="U21" s="5">
        <v>0.36780521662474536</v>
      </c>
      <c r="V21" s="5">
        <v>-89.919061100545505</v>
      </c>
      <c r="W21" s="5">
        <v>3.4777004668363254E-2</v>
      </c>
      <c r="X21" s="5">
        <v>0.99590044617176421</v>
      </c>
      <c r="Y21" s="5">
        <v>9.7545261484386483E-2</v>
      </c>
      <c r="Z21" s="5">
        <v>6.3069658314640797</v>
      </c>
      <c r="AA21" s="5">
        <v>0.35189742574708843</v>
      </c>
      <c r="AB21" s="5">
        <v>0.30250166245298099</v>
      </c>
      <c r="AC21" s="5">
        <v>0.13943576599867769</v>
      </c>
      <c r="AD21" s="5">
        <v>1.0167367442049586</v>
      </c>
    </row>
    <row r="22" spans="1:30">
      <c r="A22">
        <v>21</v>
      </c>
      <c r="B22">
        <v>21</v>
      </c>
      <c r="C22">
        <v>980011</v>
      </c>
      <c r="D22" s="2">
        <v>41540.921771180554</v>
      </c>
      <c r="E22">
        <v>71.87</v>
      </c>
      <c r="F22">
        <v>35.935000000000002</v>
      </c>
      <c r="G22">
        <v>-45.1</v>
      </c>
      <c r="H22">
        <v>-89.8</v>
      </c>
      <c r="I22">
        <f t="shared" si="0"/>
        <v>5.5</v>
      </c>
      <c r="J22">
        <v>120.8</v>
      </c>
      <c r="K22">
        <v>-12.978</v>
      </c>
      <c r="L22">
        <v>80</v>
      </c>
      <c r="M22">
        <f t="shared" si="1"/>
        <v>0</v>
      </c>
      <c r="N22" t="s">
        <v>178</v>
      </c>
      <c r="O22">
        <v>32</v>
      </c>
      <c r="P22">
        <v>235000</v>
      </c>
      <c r="Q22">
        <v>881</v>
      </c>
      <c r="R22">
        <v>263</v>
      </c>
      <c r="S22">
        <v>121</v>
      </c>
      <c r="T22" s="5">
        <v>5.2326162274545673</v>
      </c>
      <c r="U22" s="5">
        <v>0.40219741412718968</v>
      </c>
      <c r="V22" s="5">
        <v>-89.874191927525032</v>
      </c>
      <c r="W22" s="5">
        <v>3.9990538372073822E-2</v>
      </c>
      <c r="X22" s="5">
        <v>1.0961125108054703</v>
      </c>
      <c r="Y22" s="5">
        <v>0.11486104108026048</v>
      </c>
      <c r="Z22" s="5">
        <v>6.3210747761696586</v>
      </c>
      <c r="AA22" s="5">
        <v>0.4164430560699362</v>
      </c>
      <c r="AB22" s="5">
        <v>0.5199451759074547</v>
      </c>
      <c r="AC22" s="5">
        <v>0.1599095881976281</v>
      </c>
      <c r="AD22" s="5">
        <v>1.0571739278346692</v>
      </c>
    </row>
    <row r="23" spans="1:30">
      <c r="A23">
        <v>22</v>
      </c>
      <c r="B23">
        <v>22</v>
      </c>
      <c r="C23">
        <v>980011</v>
      </c>
      <c r="D23" s="2">
        <v>41540.932052430559</v>
      </c>
      <c r="E23">
        <v>71.87</v>
      </c>
      <c r="F23">
        <v>35.935000000000002</v>
      </c>
      <c r="G23">
        <v>-45.1</v>
      </c>
      <c r="H23">
        <v>-89.8</v>
      </c>
      <c r="I23">
        <f t="shared" si="0"/>
        <v>5.5</v>
      </c>
      <c r="J23">
        <v>121.8</v>
      </c>
      <c r="K23">
        <v>-12.789</v>
      </c>
      <c r="L23">
        <v>80</v>
      </c>
      <c r="M23">
        <f t="shared" si="1"/>
        <v>0</v>
      </c>
      <c r="N23" t="s">
        <v>178</v>
      </c>
      <c r="O23">
        <v>32</v>
      </c>
      <c r="P23">
        <v>235000</v>
      </c>
      <c r="Q23">
        <v>879</v>
      </c>
      <c r="R23">
        <v>265</v>
      </c>
      <c r="S23">
        <v>89</v>
      </c>
      <c r="T23" s="5">
        <v>6.1485478675235061</v>
      </c>
      <c r="U23" s="5">
        <v>0.38666492311587114</v>
      </c>
      <c r="V23" s="5">
        <v>-89.888114547971909</v>
      </c>
      <c r="W23" s="5">
        <v>3.5437089071177257E-2</v>
      </c>
      <c r="X23" s="5">
        <v>1.2030383236610123</v>
      </c>
      <c r="Y23" s="5">
        <v>0.10690454032704605</v>
      </c>
      <c r="Z23" s="5">
        <v>7.4131580912845774</v>
      </c>
      <c r="AA23" s="5">
        <v>0.4757238091994247</v>
      </c>
      <c r="AB23" s="5">
        <v>0.11270776071994357</v>
      </c>
      <c r="AC23" s="5">
        <v>0.16719920126305571</v>
      </c>
      <c r="AD23" s="5">
        <v>0.89381361606066134</v>
      </c>
    </row>
    <row r="24" spans="1:30">
      <c r="A24">
        <v>23</v>
      </c>
      <c r="B24">
        <v>23</v>
      </c>
      <c r="C24">
        <v>980011</v>
      </c>
      <c r="D24" s="2">
        <v>41540.942318634261</v>
      </c>
      <c r="E24">
        <v>71.87</v>
      </c>
      <c r="F24">
        <v>35.935000000000002</v>
      </c>
      <c r="G24">
        <v>-45.1</v>
      </c>
      <c r="H24">
        <v>-89.8</v>
      </c>
      <c r="I24">
        <f t="shared" si="0"/>
        <v>5.5</v>
      </c>
      <c r="J24">
        <v>122.8</v>
      </c>
      <c r="K24">
        <v>-12.712</v>
      </c>
      <c r="L24">
        <v>80</v>
      </c>
      <c r="M24">
        <f t="shared" si="1"/>
        <v>0</v>
      </c>
      <c r="N24" t="s">
        <v>178</v>
      </c>
      <c r="O24">
        <v>32</v>
      </c>
      <c r="P24">
        <v>235000</v>
      </c>
      <c r="Q24">
        <v>881</v>
      </c>
      <c r="R24">
        <v>257</v>
      </c>
      <c r="S24">
        <v>92</v>
      </c>
      <c r="T24" s="5">
        <v>5.3468990433571921</v>
      </c>
      <c r="U24" s="5">
        <v>0.53532674957942727</v>
      </c>
      <c r="V24" s="5">
        <v>-89.968246466541345</v>
      </c>
      <c r="W24" s="5">
        <v>5.5079460436398192E-2</v>
      </c>
      <c r="X24" s="5">
        <v>1.1931213895381427</v>
      </c>
      <c r="Y24" s="5">
        <v>0.17031030839960862</v>
      </c>
      <c r="Z24" s="5">
        <v>7.2713498108460275</v>
      </c>
      <c r="AA24" s="5">
        <v>0.72217470431928432</v>
      </c>
      <c r="AB24" s="5">
        <v>0.25395659917898705</v>
      </c>
      <c r="AC24" s="5">
        <v>0.25018018316483509</v>
      </c>
      <c r="AD24" s="5">
        <v>1.1934599931283503</v>
      </c>
    </row>
    <row r="25" spans="1:30">
      <c r="A25">
        <v>24</v>
      </c>
      <c r="B25">
        <v>24</v>
      </c>
      <c r="C25">
        <v>980011</v>
      </c>
      <c r="D25" s="2">
        <v>41540.952610185188</v>
      </c>
      <c r="E25">
        <v>71.87</v>
      </c>
      <c r="F25">
        <v>35.935000000000002</v>
      </c>
      <c r="G25">
        <v>-45.1</v>
      </c>
      <c r="H25">
        <v>-90</v>
      </c>
      <c r="I25">
        <f t="shared" si="0"/>
        <v>5.5</v>
      </c>
      <c r="J25">
        <v>123.8</v>
      </c>
      <c r="K25">
        <v>-12.532999999999999</v>
      </c>
      <c r="L25">
        <v>80</v>
      </c>
      <c r="M25">
        <f t="shared" si="1"/>
        <v>0</v>
      </c>
      <c r="N25" t="s">
        <v>178</v>
      </c>
      <c r="O25">
        <v>32</v>
      </c>
      <c r="P25">
        <v>235000</v>
      </c>
      <c r="Q25">
        <v>878</v>
      </c>
      <c r="R25">
        <v>277</v>
      </c>
      <c r="S25">
        <v>99</v>
      </c>
      <c r="T25" s="5">
        <v>7.4023064999346433</v>
      </c>
      <c r="U25" s="5">
        <v>0.64198990444463999</v>
      </c>
      <c r="V25" s="5">
        <v>-90.126478653416399</v>
      </c>
      <c r="W25" s="5">
        <v>5.2477385883995843E-2</v>
      </c>
      <c r="X25" s="5">
        <v>1.4035350119359651</v>
      </c>
      <c r="Y25" s="5">
        <v>0.17345375490527951</v>
      </c>
      <c r="Z25" s="5">
        <v>7.2549282839700027</v>
      </c>
      <c r="AA25" s="5">
        <v>0.95766022554470598</v>
      </c>
      <c r="AB25" s="5">
        <v>0.6025117282264888</v>
      </c>
      <c r="AC25" s="5">
        <v>0.29915486659796131</v>
      </c>
      <c r="AD25" s="5">
        <v>1.0976138710926413</v>
      </c>
    </row>
    <row r="26" spans="1:30">
      <c r="A26">
        <v>25</v>
      </c>
      <c r="B26">
        <v>25</v>
      </c>
      <c r="C26">
        <v>980011</v>
      </c>
      <c r="D26" s="2">
        <v>41540.962919791666</v>
      </c>
      <c r="E26">
        <v>71.87</v>
      </c>
      <c r="F26">
        <v>35.935000000000002</v>
      </c>
      <c r="G26">
        <v>-45.1</v>
      </c>
      <c r="H26">
        <v>-90</v>
      </c>
      <c r="I26">
        <f t="shared" si="0"/>
        <v>5.5</v>
      </c>
      <c r="J26">
        <v>124.8</v>
      </c>
      <c r="K26">
        <v>-12.401</v>
      </c>
      <c r="L26">
        <v>80</v>
      </c>
      <c r="M26">
        <f t="shared" si="1"/>
        <v>0</v>
      </c>
      <c r="N26" t="s">
        <v>178</v>
      </c>
      <c r="O26">
        <v>32</v>
      </c>
      <c r="P26">
        <v>235000</v>
      </c>
      <c r="Q26">
        <v>880</v>
      </c>
      <c r="R26">
        <v>264</v>
      </c>
      <c r="S26">
        <v>107</v>
      </c>
      <c r="T26" s="5">
        <v>5.8491487420437114</v>
      </c>
      <c r="U26" s="5">
        <v>0.36935063107789695</v>
      </c>
      <c r="V26" s="5">
        <v>-90.118470308470606</v>
      </c>
      <c r="W26" s="5">
        <v>3.2280033241483534E-2</v>
      </c>
      <c r="X26" s="5">
        <v>1.0953031359998637</v>
      </c>
      <c r="Y26" s="5">
        <v>9.4391809925652354E-2</v>
      </c>
      <c r="Z26" s="5">
        <v>6.8612095646179556</v>
      </c>
      <c r="AA26" s="5">
        <v>0.40186054196323417</v>
      </c>
      <c r="AB26" s="5">
        <v>0.2235776101109479</v>
      </c>
      <c r="AC26" s="5">
        <v>0.14989179033298478</v>
      </c>
      <c r="AD26" s="5">
        <v>0.93076926652291614</v>
      </c>
    </row>
    <row r="27" spans="1:30">
      <c r="A27">
        <v>26</v>
      </c>
      <c r="B27">
        <v>26</v>
      </c>
      <c r="C27">
        <v>980011</v>
      </c>
      <c r="D27" s="2">
        <v>41540.973213541663</v>
      </c>
      <c r="E27">
        <v>71.87</v>
      </c>
      <c r="F27">
        <v>35.935000000000002</v>
      </c>
      <c r="G27">
        <v>-45.1</v>
      </c>
      <c r="H27">
        <v>-90.2</v>
      </c>
      <c r="I27">
        <f t="shared" si="0"/>
        <v>5.5</v>
      </c>
      <c r="J27">
        <v>125.8</v>
      </c>
      <c r="K27">
        <v>-12.259</v>
      </c>
      <c r="L27">
        <v>80</v>
      </c>
      <c r="M27">
        <f t="shared" si="1"/>
        <v>0</v>
      </c>
      <c r="N27" t="s">
        <v>178</v>
      </c>
      <c r="O27">
        <v>32</v>
      </c>
      <c r="P27">
        <v>175000</v>
      </c>
      <c r="Q27">
        <v>652</v>
      </c>
      <c r="R27">
        <v>238</v>
      </c>
      <c r="S27">
        <v>82</v>
      </c>
      <c r="T27" s="5">
        <v>9.022478829330046</v>
      </c>
      <c r="U27" s="5">
        <v>0.8523244991124389</v>
      </c>
      <c r="V27" s="5">
        <v>-90.438898324171717</v>
      </c>
      <c r="W27" s="5">
        <v>5.1776785309018365E-2</v>
      </c>
      <c r="X27" s="5">
        <v>1.2889224274810496</v>
      </c>
      <c r="Y27" s="5">
        <v>0.16700836157241281</v>
      </c>
      <c r="Z27" s="5">
        <v>6.5978336773319812</v>
      </c>
      <c r="AA27" s="5">
        <v>1.2791652838203922</v>
      </c>
      <c r="AB27" s="5">
        <v>0.52364840294511239</v>
      </c>
      <c r="AC27" s="5">
        <v>0.42297834899730397</v>
      </c>
      <c r="AD27" s="5">
        <v>1.2498401882296588</v>
      </c>
    </row>
    <row r="28" spans="1:30">
      <c r="A28">
        <v>27</v>
      </c>
      <c r="B28">
        <v>27</v>
      </c>
      <c r="C28">
        <v>980011</v>
      </c>
      <c r="D28" s="2">
        <v>41540.980870949075</v>
      </c>
      <c r="E28">
        <v>71.87</v>
      </c>
      <c r="F28">
        <v>35.935000000000002</v>
      </c>
      <c r="G28">
        <v>-45.1</v>
      </c>
      <c r="H28">
        <v>-90.2</v>
      </c>
      <c r="I28">
        <f t="shared" si="0"/>
        <v>5.5</v>
      </c>
      <c r="J28">
        <v>126.8</v>
      </c>
      <c r="K28">
        <v>-12.263999999999999</v>
      </c>
      <c r="L28">
        <v>80</v>
      </c>
      <c r="M28">
        <f t="shared" si="1"/>
        <v>0</v>
      </c>
      <c r="N28" t="s">
        <v>178</v>
      </c>
      <c r="O28">
        <v>32</v>
      </c>
      <c r="P28">
        <v>175000</v>
      </c>
      <c r="Q28">
        <v>656</v>
      </c>
      <c r="R28">
        <v>271</v>
      </c>
      <c r="S28">
        <v>82</v>
      </c>
      <c r="T28" s="5">
        <v>7.7342845907158937</v>
      </c>
      <c r="U28" s="5">
        <v>0.44974613445048167</v>
      </c>
      <c r="V28" s="5">
        <v>-90.472212181873147</v>
      </c>
      <c r="W28" s="5">
        <v>2.1257042066425168E-2</v>
      </c>
      <c r="X28" s="5">
        <v>0.83323591215561144</v>
      </c>
      <c r="Y28" s="5">
        <v>5.8005464173832108E-2</v>
      </c>
      <c r="Z28" s="5">
        <v>4.624403975791024</v>
      </c>
      <c r="AA28" s="5">
        <v>0.33362133893546714</v>
      </c>
      <c r="AB28" s="5">
        <v>0.39768376088260804</v>
      </c>
      <c r="AC28" s="5">
        <v>0.1388277856483828</v>
      </c>
      <c r="AD28" s="5">
        <v>1.0810508223396338</v>
      </c>
    </row>
    <row r="29" spans="1:30">
      <c r="A29">
        <v>28</v>
      </c>
      <c r="B29">
        <v>28</v>
      </c>
      <c r="C29">
        <v>980011</v>
      </c>
      <c r="D29" s="2">
        <v>41540.988561921295</v>
      </c>
      <c r="E29">
        <v>71.87</v>
      </c>
      <c r="F29">
        <v>35.935000000000002</v>
      </c>
      <c r="G29">
        <v>-45.1</v>
      </c>
      <c r="H29">
        <v>-90.2</v>
      </c>
      <c r="I29">
        <f t="shared" si="0"/>
        <v>5.5</v>
      </c>
      <c r="J29">
        <v>127.8</v>
      </c>
      <c r="K29">
        <v>-12.346</v>
      </c>
      <c r="L29">
        <v>80</v>
      </c>
      <c r="M29">
        <f t="shared" si="1"/>
        <v>0</v>
      </c>
      <c r="N29" t="s">
        <v>178</v>
      </c>
      <c r="O29">
        <v>32</v>
      </c>
      <c r="P29">
        <v>175000</v>
      </c>
      <c r="Q29">
        <v>653</v>
      </c>
      <c r="R29">
        <v>244</v>
      </c>
      <c r="S29">
        <v>63</v>
      </c>
      <c r="T29" s="5">
        <v>6.1923763056496499</v>
      </c>
      <c r="U29" s="5">
        <v>0.41191522352777904</v>
      </c>
      <c r="V29" s="5">
        <v>-90.44682934742184</v>
      </c>
      <c r="W29" s="5">
        <v>2.3614314778946002E-2</v>
      </c>
      <c r="X29" s="5">
        <v>0.79650559201555082</v>
      </c>
      <c r="Y29" s="5">
        <v>6.2784133455218966E-2</v>
      </c>
      <c r="Z29" s="5">
        <v>4.8535285584020098</v>
      </c>
      <c r="AA29" s="5">
        <v>0.30108971398025342</v>
      </c>
      <c r="AB29" s="5">
        <v>7.1188759241137989E-2</v>
      </c>
      <c r="AC29" s="5">
        <v>0.12578363798643954</v>
      </c>
      <c r="AD29" s="5">
        <v>1.0622032880373109</v>
      </c>
    </row>
    <row r="30" spans="1:30">
      <c r="A30">
        <v>29</v>
      </c>
      <c r="B30">
        <v>29</v>
      </c>
      <c r="C30">
        <v>980011</v>
      </c>
      <c r="D30" s="2">
        <v>41540.996210532408</v>
      </c>
      <c r="E30">
        <v>71.87</v>
      </c>
      <c r="F30">
        <v>35.935000000000002</v>
      </c>
      <c r="G30">
        <v>-45.1</v>
      </c>
      <c r="H30">
        <v>-90.2</v>
      </c>
      <c r="I30">
        <f t="shared" si="0"/>
        <v>5.5</v>
      </c>
      <c r="J30">
        <v>128.80000000000001</v>
      </c>
      <c r="K30">
        <v>-12.343999999999999</v>
      </c>
      <c r="L30">
        <v>80</v>
      </c>
      <c r="M30">
        <f t="shared" si="1"/>
        <v>0</v>
      </c>
      <c r="N30" t="s">
        <v>178</v>
      </c>
      <c r="O30">
        <v>32</v>
      </c>
      <c r="P30">
        <v>175000</v>
      </c>
      <c r="Q30">
        <v>655</v>
      </c>
      <c r="R30">
        <v>272</v>
      </c>
      <c r="S30">
        <v>68</v>
      </c>
      <c r="T30" s="5">
        <v>6.5640841780330117</v>
      </c>
      <c r="U30" s="5">
        <v>0.4174241566653481</v>
      </c>
      <c r="V30" s="5">
        <v>-90.373515031714291</v>
      </c>
      <c r="W30" s="5">
        <v>2.0479604957051391E-2</v>
      </c>
      <c r="X30" s="5">
        <v>0.73971398661042975</v>
      </c>
      <c r="Y30" s="5">
        <v>5.2261196837373881E-2</v>
      </c>
      <c r="Z30" s="5">
        <v>4.6936861273051269</v>
      </c>
      <c r="AA30" s="5">
        <v>0.25189097529113119</v>
      </c>
      <c r="AB30" s="5">
        <v>0.14005449271539244</v>
      </c>
      <c r="AC30" s="5">
        <v>0.11068465715875606</v>
      </c>
      <c r="AD30" s="5">
        <v>1.0721894060586812</v>
      </c>
    </row>
    <row r="31" spans="1:30">
      <c r="A31">
        <v>30</v>
      </c>
      <c r="B31">
        <v>30</v>
      </c>
      <c r="C31">
        <v>980011</v>
      </c>
      <c r="D31" s="2">
        <v>41541.003882060184</v>
      </c>
      <c r="E31">
        <v>71.87</v>
      </c>
      <c r="F31">
        <v>35.935000000000002</v>
      </c>
      <c r="G31">
        <v>-45.1</v>
      </c>
      <c r="H31">
        <v>-90.2</v>
      </c>
      <c r="I31">
        <f t="shared" si="0"/>
        <v>5.5</v>
      </c>
      <c r="J31">
        <v>129.80000000000001</v>
      </c>
      <c r="K31">
        <v>-12.448</v>
      </c>
      <c r="L31">
        <v>80</v>
      </c>
      <c r="M31">
        <f t="shared" si="1"/>
        <v>0</v>
      </c>
      <c r="N31" t="s">
        <v>178</v>
      </c>
      <c r="O31">
        <v>32</v>
      </c>
      <c r="P31">
        <v>175000</v>
      </c>
      <c r="Q31">
        <v>660</v>
      </c>
      <c r="R31">
        <v>239</v>
      </c>
      <c r="S31">
        <v>85</v>
      </c>
      <c r="T31" s="5">
        <v>6.155921320090127</v>
      </c>
      <c r="U31" s="5">
        <v>0.4106642492190094</v>
      </c>
      <c r="V31" s="5">
        <v>-90.345405836889782</v>
      </c>
      <c r="W31" s="5">
        <v>2.3553461450505048E-2</v>
      </c>
      <c r="X31" s="5">
        <v>0.79069724200319891</v>
      </c>
      <c r="Y31" s="5">
        <v>6.0215098688625943E-2</v>
      </c>
      <c r="Z31" s="5">
        <v>4.7392780073219027</v>
      </c>
      <c r="AA31" s="5">
        <v>0.26690962269608126</v>
      </c>
      <c r="AB31" s="5">
        <v>0.28709332889971251</v>
      </c>
      <c r="AC31" s="5">
        <v>0.11712293635566008</v>
      </c>
      <c r="AD31" s="5">
        <v>1.0608421796718777</v>
      </c>
    </row>
    <row r="32" spans="1:30">
      <c r="A32">
        <v>31</v>
      </c>
      <c r="B32">
        <v>31</v>
      </c>
      <c r="C32">
        <v>980011</v>
      </c>
      <c r="D32" s="2">
        <v>41541.011616203701</v>
      </c>
      <c r="E32">
        <v>71.87</v>
      </c>
      <c r="F32">
        <v>35.935000000000002</v>
      </c>
      <c r="G32">
        <v>-45.1</v>
      </c>
      <c r="H32">
        <v>-90.2</v>
      </c>
      <c r="I32">
        <f t="shared" si="0"/>
        <v>5.5</v>
      </c>
      <c r="J32">
        <v>130.80000000000001</v>
      </c>
      <c r="K32">
        <v>-12.462999999999999</v>
      </c>
      <c r="L32">
        <v>80</v>
      </c>
      <c r="M32">
        <f t="shared" si="1"/>
        <v>0</v>
      </c>
      <c r="N32" t="s">
        <v>178</v>
      </c>
      <c r="O32">
        <v>32</v>
      </c>
      <c r="P32">
        <v>175000</v>
      </c>
      <c r="Q32">
        <v>658</v>
      </c>
      <c r="R32">
        <v>246</v>
      </c>
      <c r="S32">
        <v>48</v>
      </c>
      <c r="T32" s="5">
        <v>7.6378738605666729</v>
      </c>
      <c r="U32" s="5">
        <v>0.33283316956952175</v>
      </c>
      <c r="V32" s="5">
        <v>-90.361435542833675</v>
      </c>
      <c r="W32" s="5">
        <v>1.7291008518210454E-2</v>
      </c>
      <c r="X32" s="5">
        <v>0.89347698128412667</v>
      </c>
      <c r="Y32" s="5">
        <v>4.6557792534728318E-2</v>
      </c>
      <c r="Z32" s="5">
        <v>4.9247291715105082</v>
      </c>
      <c r="AA32" s="5">
        <v>0.2472194193342761</v>
      </c>
      <c r="AB32" s="5">
        <v>0.37202864339866298</v>
      </c>
      <c r="AC32" s="5">
        <v>0.10257147500455349</v>
      </c>
      <c r="AD32" s="5">
        <v>0.79125549882303592</v>
      </c>
    </row>
    <row r="33" spans="1:30">
      <c r="A33">
        <v>32</v>
      </c>
      <c r="B33">
        <v>32</v>
      </c>
      <c r="C33">
        <v>980011</v>
      </c>
      <c r="D33" s="2">
        <v>41541.019335185185</v>
      </c>
      <c r="E33">
        <v>71.87</v>
      </c>
      <c r="F33">
        <v>35.935000000000002</v>
      </c>
      <c r="G33">
        <v>-45.1</v>
      </c>
      <c r="H33">
        <v>-90.2</v>
      </c>
      <c r="I33">
        <f t="shared" si="0"/>
        <v>5.5</v>
      </c>
      <c r="J33">
        <v>131.80000000000001</v>
      </c>
      <c r="K33">
        <v>-12.486000000000001</v>
      </c>
      <c r="L33">
        <v>80</v>
      </c>
      <c r="M33">
        <f t="shared" si="1"/>
        <v>0</v>
      </c>
      <c r="N33" t="s">
        <v>178</v>
      </c>
      <c r="O33">
        <v>32</v>
      </c>
      <c r="P33">
        <v>175000</v>
      </c>
      <c r="Q33">
        <v>656</v>
      </c>
      <c r="R33">
        <v>257</v>
      </c>
      <c r="S33">
        <v>79</v>
      </c>
      <c r="T33" s="5">
        <v>6.0347042320818023</v>
      </c>
      <c r="U33" s="5">
        <v>0.34973901542569258</v>
      </c>
      <c r="V33" s="5">
        <v>-90.33875175718731</v>
      </c>
      <c r="W33" s="5">
        <v>1.7859739362977699E-2</v>
      </c>
      <c r="X33" s="5">
        <v>0.71516711559648194</v>
      </c>
      <c r="Y33" s="5">
        <v>4.5366739509288607E-2</v>
      </c>
      <c r="Z33" s="5">
        <v>4.6645939490135238</v>
      </c>
      <c r="AA33" s="5">
        <v>0.20134302178549054</v>
      </c>
      <c r="AB33" s="5">
        <v>0.11060250262448695</v>
      </c>
      <c r="AC33" s="5">
        <v>9.0606460301086669E-2</v>
      </c>
      <c r="AD33" s="5">
        <v>0.916393635214933</v>
      </c>
    </row>
    <row r="34" spans="1:30">
      <c r="A34">
        <v>33</v>
      </c>
      <c r="B34">
        <v>33</v>
      </c>
      <c r="C34">
        <v>980011</v>
      </c>
      <c r="D34" s="2">
        <v>41541.027024768518</v>
      </c>
      <c r="E34">
        <v>71.87</v>
      </c>
      <c r="F34">
        <v>35.935000000000002</v>
      </c>
      <c r="G34">
        <v>-45.1</v>
      </c>
      <c r="H34">
        <v>-90.2</v>
      </c>
      <c r="I34">
        <f t="shared" ref="I34:I52" si="2" xml:space="preserve">   5.5</f>
        <v>5.5</v>
      </c>
      <c r="J34">
        <v>132.80000000000001</v>
      </c>
      <c r="K34">
        <v>-12.5</v>
      </c>
      <c r="L34">
        <v>80</v>
      </c>
      <c r="M34">
        <f t="shared" ref="M34:M65" si="3" xml:space="preserve">   0</f>
        <v>0</v>
      </c>
      <c r="N34" t="s">
        <v>178</v>
      </c>
      <c r="O34">
        <v>32</v>
      </c>
      <c r="P34">
        <v>175000</v>
      </c>
      <c r="Q34">
        <v>656</v>
      </c>
      <c r="R34">
        <v>241</v>
      </c>
      <c r="S34">
        <v>67</v>
      </c>
      <c r="T34" s="5">
        <v>8.2833235082812191</v>
      </c>
      <c r="U34" s="5">
        <v>0.53624829197586765</v>
      </c>
      <c r="V34" s="5">
        <v>-90.366260497465007</v>
      </c>
      <c r="W34" s="5">
        <v>3.0680520591832149E-2</v>
      </c>
      <c r="X34" s="5">
        <v>1.035042469017118</v>
      </c>
      <c r="Y34" s="5">
        <v>8.8592440368083364E-2</v>
      </c>
      <c r="Z34" s="5">
        <v>5.0835546250037345</v>
      </c>
      <c r="AA34" s="5">
        <v>0.50963917992068564</v>
      </c>
      <c r="AB34" s="5">
        <v>0.7478985238484519</v>
      </c>
      <c r="AC34" s="5">
        <v>0.19639329064717484</v>
      </c>
      <c r="AD34" s="5">
        <v>1.1777714059422457</v>
      </c>
    </row>
    <row r="35" spans="1:30">
      <c r="A35">
        <v>34</v>
      </c>
      <c r="B35">
        <v>34</v>
      </c>
      <c r="C35">
        <v>980011</v>
      </c>
      <c r="D35" s="2">
        <v>41541.034706481485</v>
      </c>
      <c r="E35">
        <v>71.87</v>
      </c>
      <c r="F35">
        <v>35.935000000000002</v>
      </c>
      <c r="G35">
        <v>-45.1</v>
      </c>
      <c r="H35">
        <v>-90.2</v>
      </c>
      <c r="I35">
        <f t="shared" si="2"/>
        <v>5.5</v>
      </c>
      <c r="J35">
        <v>107.14</v>
      </c>
      <c r="K35">
        <v>-12.101000000000001</v>
      </c>
      <c r="L35">
        <v>80</v>
      </c>
      <c r="M35">
        <f t="shared" si="3"/>
        <v>0</v>
      </c>
      <c r="N35" t="s">
        <v>178</v>
      </c>
      <c r="O35">
        <v>32</v>
      </c>
      <c r="P35">
        <v>175000</v>
      </c>
      <c r="Q35">
        <v>657</v>
      </c>
      <c r="R35">
        <v>295</v>
      </c>
      <c r="S35">
        <v>74</v>
      </c>
      <c r="T35" s="5">
        <v>6.8217272648918525</v>
      </c>
      <c r="U35" s="5">
        <v>0.34268483771155323</v>
      </c>
      <c r="V35" s="5">
        <v>-90.436256185828412</v>
      </c>
      <c r="W35" s="5">
        <v>1.5416210987940736E-2</v>
      </c>
      <c r="X35" s="5">
        <v>0.71090328323723706</v>
      </c>
      <c r="Y35" s="5">
        <v>3.9404257697357316E-2</v>
      </c>
      <c r="Z35" s="5">
        <v>4.5007566508906347</v>
      </c>
      <c r="AA35" s="5">
        <v>0.20445880225881582</v>
      </c>
      <c r="AB35" s="5">
        <v>0.1646777737237361</v>
      </c>
      <c r="AC35" s="5">
        <v>9.0120420249259411E-2</v>
      </c>
      <c r="AD35" s="5">
        <v>0.87928935890254567</v>
      </c>
    </row>
    <row r="36" spans="1:30">
      <c r="A36">
        <v>35</v>
      </c>
      <c r="B36">
        <v>35</v>
      </c>
      <c r="C36">
        <v>980011</v>
      </c>
      <c r="D36" s="2">
        <v>41541.042457986114</v>
      </c>
      <c r="E36">
        <v>71.87</v>
      </c>
      <c r="F36">
        <v>35.935000000000002</v>
      </c>
      <c r="G36">
        <v>-45.1</v>
      </c>
      <c r="H36">
        <v>-90.2</v>
      </c>
      <c r="I36">
        <f t="shared" si="2"/>
        <v>5.5</v>
      </c>
      <c r="J36">
        <v>107.47</v>
      </c>
      <c r="K36">
        <v>-12.074</v>
      </c>
      <c r="L36">
        <v>80</v>
      </c>
      <c r="M36">
        <f t="shared" si="3"/>
        <v>0</v>
      </c>
      <c r="N36" t="s">
        <v>178</v>
      </c>
      <c r="O36">
        <v>32</v>
      </c>
      <c r="P36">
        <v>175000</v>
      </c>
      <c r="Q36">
        <v>659</v>
      </c>
      <c r="R36">
        <v>277</v>
      </c>
      <c r="S36">
        <v>73</v>
      </c>
      <c r="T36" s="5">
        <v>6.6896100037533834</v>
      </c>
      <c r="U36" s="5">
        <v>0.38822741519163539</v>
      </c>
      <c r="V36" s="5">
        <v>-90.424975676084173</v>
      </c>
      <c r="W36" s="5">
        <v>1.8389618562753649E-2</v>
      </c>
      <c r="X36" s="5">
        <v>0.72610675484577003</v>
      </c>
      <c r="Y36" s="5">
        <v>4.6976839882523234E-2</v>
      </c>
      <c r="Z36" s="5">
        <v>5.0038236988412867</v>
      </c>
      <c r="AA36" s="5">
        <v>0.24417089625382815</v>
      </c>
      <c r="AB36" s="5">
        <v>6.0678430529975041E-2</v>
      </c>
      <c r="AC36" s="5">
        <v>0.10546620192940602</v>
      </c>
      <c r="AD36" s="5">
        <v>0.98950697662455156</v>
      </c>
    </row>
    <row r="37" spans="1:30">
      <c r="A37">
        <v>36</v>
      </c>
      <c r="B37">
        <v>36</v>
      </c>
      <c r="C37">
        <v>980011</v>
      </c>
      <c r="D37" s="2">
        <v>41541.050179282407</v>
      </c>
      <c r="E37">
        <v>71.87</v>
      </c>
      <c r="F37">
        <v>35.935000000000002</v>
      </c>
      <c r="G37">
        <v>-45.1</v>
      </c>
      <c r="H37">
        <v>-90.2</v>
      </c>
      <c r="I37">
        <f t="shared" si="2"/>
        <v>5.5</v>
      </c>
      <c r="J37">
        <v>108.13</v>
      </c>
      <c r="K37">
        <v>-12.115</v>
      </c>
      <c r="L37">
        <v>80</v>
      </c>
      <c r="M37">
        <f t="shared" si="3"/>
        <v>0</v>
      </c>
      <c r="N37" t="s">
        <v>178</v>
      </c>
      <c r="O37">
        <v>32</v>
      </c>
      <c r="P37">
        <v>235000</v>
      </c>
      <c r="Q37">
        <v>879</v>
      </c>
      <c r="R37">
        <v>306</v>
      </c>
      <c r="S37">
        <v>105</v>
      </c>
      <c r="T37" s="5">
        <v>6.1410866582168371</v>
      </c>
      <c r="U37" s="5">
        <v>0.33318918728141989</v>
      </c>
      <c r="V37" s="5">
        <v>-90.404384157541827</v>
      </c>
      <c r="W37" s="5">
        <v>2.1935299029220201E-2</v>
      </c>
      <c r="X37" s="5">
        <v>0.89748090990349172</v>
      </c>
      <c r="Y37" s="5">
        <v>6.0647954212191137E-2</v>
      </c>
      <c r="Z37" s="5">
        <v>5.3453609466344352</v>
      </c>
      <c r="AA37" s="5">
        <v>0.27984947674444949</v>
      </c>
      <c r="AB37" s="5">
        <v>0.20510863173505592</v>
      </c>
      <c r="AC37" s="5">
        <v>0.11286928103107459</v>
      </c>
      <c r="AD37" s="5">
        <v>0.94704096608967847</v>
      </c>
    </row>
    <row r="38" spans="1:30">
      <c r="A38">
        <v>37</v>
      </c>
      <c r="B38">
        <v>37</v>
      </c>
      <c r="C38">
        <v>980011</v>
      </c>
      <c r="D38" s="2">
        <v>41541.060448263888</v>
      </c>
      <c r="E38">
        <v>71.87</v>
      </c>
      <c r="F38">
        <v>35.935000000000002</v>
      </c>
      <c r="G38">
        <v>-45.1</v>
      </c>
      <c r="H38">
        <v>-90.2</v>
      </c>
      <c r="I38">
        <f t="shared" si="2"/>
        <v>5.5</v>
      </c>
      <c r="J38">
        <v>108.46</v>
      </c>
      <c r="K38">
        <v>-12.183</v>
      </c>
      <c r="L38">
        <v>80</v>
      </c>
      <c r="M38">
        <f t="shared" si="3"/>
        <v>0</v>
      </c>
      <c r="N38" t="s">
        <v>178</v>
      </c>
      <c r="O38">
        <v>32</v>
      </c>
      <c r="P38">
        <v>235000</v>
      </c>
      <c r="Q38">
        <v>883</v>
      </c>
      <c r="R38">
        <v>262</v>
      </c>
      <c r="S38">
        <v>102</v>
      </c>
      <c r="T38" s="5">
        <v>5.5521748534518158</v>
      </c>
      <c r="U38" s="5">
        <v>0.33393618659876617</v>
      </c>
      <c r="V38" s="5">
        <v>-90.242885131230807</v>
      </c>
      <c r="W38" s="5">
        <v>3.0183166222640192E-2</v>
      </c>
      <c r="X38" s="5">
        <v>1.0653181628749526</v>
      </c>
      <c r="Y38" s="5">
        <v>8.481640481542066E-2</v>
      </c>
      <c r="Z38" s="5">
        <v>6.0094911929936936</v>
      </c>
      <c r="AA38" s="5">
        <v>0.3187973663980046</v>
      </c>
      <c r="AB38" s="5">
        <v>0.32938709125271504</v>
      </c>
      <c r="AC38" s="5">
        <v>0.12503917730396291</v>
      </c>
      <c r="AD38" s="5">
        <v>0.90930466282925382</v>
      </c>
    </row>
    <row r="39" spans="1:30">
      <c r="A39">
        <v>38</v>
      </c>
      <c r="B39">
        <v>38</v>
      </c>
      <c r="C39">
        <v>980011</v>
      </c>
      <c r="D39" s="2">
        <v>41541.070781249997</v>
      </c>
      <c r="E39">
        <v>71.87</v>
      </c>
      <c r="F39">
        <v>35.935000000000002</v>
      </c>
      <c r="G39">
        <v>-45.1</v>
      </c>
      <c r="H39">
        <v>-90.2</v>
      </c>
      <c r="I39">
        <f t="shared" si="2"/>
        <v>5.5</v>
      </c>
      <c r="J39">
        <v>107.14</v>
      </c>
      <c r="K39">
        <v>-11.951000000000001</v>
      </c>
      <c r="L39">
        <v>80</v>
      </c>
      <c r="M39">
        <f t="shared" si="3"/>
        <v>0</v>
      </c>
      <c r="N39" t="s">
        <v>178</v>
      </c>
      <c r="O39">
        <v>32</v>
      </c>
      <c r="P39">
        <v>175000</v>
      </c>
      <c r="Q39">
        <v>655</v>
      </c>
      <c r="R39">
        <v>291</v>
      </c>
      <c r="S39">
        <v>65</v>
      </c>
      <c r="T39" s="5">
        <v>8.7537533077190481</v>
      </c>
      <c r="U39" s="5">
        <v>0.54039608754852708</v>
      </c>
      <c r="V39" s="5">
        <v>-90.437896051226502</v>
      </c>
      <c r="W39" s="5">
        <v>2.4096527766554236E-2</v>
      </c>
      <c r="X39" s="5">
        <v>0.8881346725140834</v>
      </c>
      <c r="Y39" s="5">
        <v>6.6234212470898987E-2</v>
      </c>
      <c r="Z39" s="5">
        <v>4.9479502224450043</v>
      </c>
      <c r="AA39" s="5">
        <v>0.42237740479611141</v>
      </c>
      <c r="AB39" s="5">
        <v>0.30517545750487873</v>
      </c>
      <c r="AC39" s="5">
        <v>0.17077794116897893</v>
      </c>
      <c r="AD39" s="5">
        <v>1.2370917253081639</v>
      </c>
    </row>
    <row r="40" spans="1:30">
      <c r="A40">
        <v>39</v>
      </c>
      <c r="B40">
        <v>39</v>
      </c>
      <c r="C40">
        <v>980011</v>
      </c>
      <c r="D40" s="2">
        <v>41541.078554050924</v>
      </c>
      <c r="E40">
        <v>71.87</v>
      </c>
      <c r="F40">
        <v>35.935000000000002</v>
      </c>
      <c r="G40">
        <v>-45.1</v>
      </c>
      <c r="H40">
        <v>-90.2</v>
      </c>
      <c r="I40">
        <f t="shared" si="2"/>
        <v>5.5</v>
      </c>
      <c r="J40">
        <v>107.47</v>
      </c>
      <c r="K40">
        <v>-11.923999999999999</v>
      </c>
      <c r="L40">
        <v>80</v>
      </c>
      <c r="M40">
        <f t="shared" si="3"/>
        <v>0</v>
      </c>
      <c r="N40" t="s">
        <v>178</v>
      </c>
      <c r="O40">
        <v>32</v>
      </c>
      <c r="P40">
        <v>175000</v>
      </c>
      <c r="Q40">
        <v>657</v>
      </c>
      <c r="R40">
        <v>274</v>
      </c>
      <c r="S40">
        <v>79</v>
      </c>
      <c r="T40" s="5">
        <v>7.696266400845067</v>
      </c>
      <c r="U40" s="5">
        <v>0.32702387847227399</v>
      </c>
      <c r="V40" s="5">
        <v>-90.405541643830716</v>
      </c>
      <c r="W40" s="5">
        <v>1.5711876872018832E-2</v>
      </c>
      <c r="X40" s="5">
        <v>0.84042568022197728</v>
      </c>
      <c r="Y40" s="5">
        <v>4.2145865361266903E-2</v>
      </c>
      <c r="Z40" s="5">
        <v>5.3925018121443822</v>
      </c>
      <c r="AA40" s="5">
        <v>0.2401473172731996</v>
      </c>
      <c r="AB40" s="5">
        <v>9.2840647402016141E-2</v>
      </c>
      <c r="AC40" s="5">
        <v>9.9370534016649859E-2</v>
      </c>
      <c r="AD40" s="5">
        <v>0.77264927658264315</v>
      </c>
    </row>
    <row r="41" spans="1:30">
      <c r="A41">
        <v>40</v>
      </c>
      <c r="B41">
        <v>40</v>
      </c>
      <c r="C41">
        <v>980011</v>
      </c>
      <c r="D41" s="2">
        <v>41541.086256828705</v>
      </c>
      <c r="E41">
        <v>71.87</v>
      </c>
      <c r="F41">
        <v>35.935000000000002</v>
      </c>
      <c r="G41">
        <v>-45.1</v>
      </c>
      <c r="H41">
        <v>-90.2</v>
      </c>
      <c r="I41">
        <f t="shared" si="2"/>
        <v>5.5</v>
      </c>
      <c r="J41">
        <v>107.8</v>
      </c>
      <c r="K41">
        <v>-11.897</v>
      </c>
      <c r="L41">
        <v>80</v>
      </c>
      <c r="M41">
        <f t="shared" si="3"/>
        <v>0</v>
      </c>
      <c r="N41" t="s">
        <v>178</v>
      </c>
      <c r="O41">
        <v>32</v>
      </c>
      <c r="P41">
        <v>175000</v>
      </c>
      <c r="Q41">
        <v>658</v>
      </c>
      <c r="R41">
        <v>242</v>
      </c>
      <c r="S41">
        <v>78</v>
      </c>
      <c r="T41" s="5">
        <v>8.2938959293513594</v>
      </c>
      <c r="U41" s="5">
        <v>0.39679002181268408</v>
      </c>
      <c r="V41" s="5">
        <v>-90.460151190181051</v>
      </c>
      <c r="W41" s="5">
        <v>2.272144040109576E-2</v>
      </c>
      <c r="X41" s="5">
        <v>1.0458826574517741</v>
      </c>
      <c r="Y41" s="5">
        <v>6.8477295265887278E-2</v>
      </c>
      <c r="Z41" s="5">
        <v>6.3238346098304126</v>
      </c>
      <c r="AA41" s="5">
        <v>0.45931910658640501</v>
      </c>
      <c r="AB41" s="5">
        <v>0.32479905042404983</v>
      </c>
      <c r="AC41" s="5">
        <v>0.1690477047015525</v>
      </c>
      <c r="AD41" s="5">
        <v>0.79755707850926483</v>
      </c>
    </row>
    <row r="42" spans="1:30">
      <c r="A42">
        <v>41</v>
      </c>
      <c r="B42">
        <v>41</v>
      </c>
      <c r="C42">
        <v>980011</v>
      </c>
      <c r="D42" s="2">
        <v>41541.093955902776</v>
      </c>
      <c r="E42">
        <v>71.87</v>
      </c>
      <c r="F42">
        <v>35.935000000000002</v>
      </c>
      <c r="G42">
        <v>-45.1</v>
      </c>
      <c r="H42">
        <v>-90.2</v>
      </c>
      <c r="I42">
        <f t="shared" si="2"/>
        <v>5.5</v>
      </c>
      <c r="J42">
        <v>108.13</v>
      </c>
      <c r="K42">
        <v>-11.965</v>
      </c>
      <c r="L42">
        <v>80</v>
      </c>
      <c r="M42">
        <f t="shared" si="3"/>
        <v>0</v>
      </c>
      <c r="N42" t="s">
        <v>178</v>
      </c>
      <c r="O42">
        <v>32</v>
      </c>
      <c r="P42">
        <v>175000</v>
      </c>
      <c r="Q42">
        <v>658</v>
      </c>
      <c r="R42">
        <v>254</v>
      </c>
      <c r="S42">
        <v>79</v>
      </c>
      <c r="T42" s="5">
        <v>6.5612051864879986</v>
      </c>
      <c r="U42" s="5">
        <v>0.50822203568922009</v>
      </c>
      <c r="V42" s="5">
        <v>-90.428708693215555</v>
      </c>
      <c r="W42" s="5">
        <v>2.8137518324718218E-2</v>
      </c>
      <c r="X42" s="5">
        <v>0.82628027114505831</v>
      </c>
      <c r="Y42" s="5">
        <v>7.6015035700967709E-2</v>
      </c>
      <c r="Z42" s="5">
        <v>5.8050801567157775</v>
      </c>
      <c r="AA42" s="5">
        <v>0.38648802159506568</v>
      </c>
      <c r="AB42" s="5">
        <v>0.16798116672992458</v>
      </c>
      <c r="AC42" s="5">
        <v>0.15824381989002467</v>
      </c>
      <c r="AD42" s="5">
        <v>1.2338974532449882</v>
      </c>
    </row>
    <row r="43" spans="1:30">
      <c r="A43">
        <v>42</v>
      </c>
      <c r="B43">
        <v>42</v>
      </c>
      <c r="C43">
        <v>980011</v>
      </c>
      <c r="D43" s="2">
        <v>41541.101656365739</v>
      </c>
      <c r="E43">
        <v>71.87</v>
      </c>
      <c r="F43">
        <v>35.935000000000002</v>
      </c>
      <c r="G43">
        <v>-45.1</v>
      </c>
      <c r="H43">
        <v>-90.2</v>
      </c>
      <c r="I43">
        <f t="shared" si="2"/>
        <v>5.5</v>
      </c>
      <c r="J43">
        <v>108.46</v>
      </c>
      <c r="K43">
        <v>-12.032999999999999</v>
      </c>
      <c r="L43">
        <v>80</v>
      </c>
      <c r="M43">
        <f t="shared" si="3"/>
        <v>0</v>
      </c>
      <c r="N43" t="s">
        <v>178</v>
      </c>
      <c r="O43">
        <v>32</v>
      </c>
      <c r="P43">
        <v>235000</v>
      </c>
      <c r="Q43">
        <v>887</v>
      </c>
      <c r="R43">
        <v>298</v>
      </c>
      <c r="S43">
        <v>105</v>
      </c>
      <c r="T43" s="5">
        <v>5.9071679628126743</v>
      </c>
      <c r="U43" s="5">
        <v>0.37346680432050305</v>
      </c>
      <c r="V43" s="5">
        <v>-90.244096423221521</v>
      </c>
      <c r="W43" s="5">
        <v>2.6587651044486328E-2</v>
      </c>
      <c r="X43" s="5">
        <v>0.93642230053563391</v>
      </c>
      <c r="Y43" s="5">
        <v>7.1900762149058578E-2</v>
      </c>
      <c r="Z43" s="5">
        <v>5.8008773334967652</v>
      </c>
      <c r="AA43" s="5">
        <v>0.28471832903268623</v>
      </c>
      <c r="AB43" s="5">
        <v>0.25815163155146004</v>
      </c>
      <c r="AC43" s="5">
        <v>0.12041655944135025</v>
      </c>
      <c r="AD43" s="5">
        <v>1.0434317431657836</v>
      </c>
    </row>
    <row r="44" spans="1:30">
      <c r="A44">
        <v>43</v>
      </c>
      <c r="B44">
        <v>43</v>
      </c>
      <c r="C44">
        <v>980011</v>
      </c>
      <c r="D44" s="2">
        <v>41541.112022453701</v>
      </c>
      <c r="E44">
        <v>71.87</v>
      </c>
      <c r="F44">
        <v>35.935000000000002</v>
      </c>
      <c r="G44">
        <v>-45.1</v>
      </c>
      <c r="H44">
        <v>-90.2</v>
      </c>
      <c r="I44">
        <f t="shared" si="2"/>
        <v>5.5</v>
      </c>
      <c r="J44">
        <v>125.14</v>
      </c>
      <c r="K44">
        <v>-12.353</v>
      </c>
      <c r="L44">
        <v>80</v>
      </c>
      <c r="M44">
        <f t="shared" si="3"/>
        <v>0</v>
      </c>
      <c r="N44" t="s">
        <v>178</v>
      </c>
      <c r="O44">
        <v>32</v>
      </c>
      <c r="P44">
        <v>235000</v>
      </c>
      <c r="Q44">
        <v>882</v>
      </c>
      <c r="R44">
        <v>270</v>
      </c>
      <c r="S44">
        <v>97</v>
      </c>
      <c r="T44" s="5">
        <v>7.8780427761416707</v>
      </c>
      <c r="U44" s="5">
        <v>0.48863364458559055</v>
      </c>
      <c r="V44" s="5">
        <v>-90.246914816164093</v>
      </c>
      <c r="W44" s="5">
        <v>3.8385331342748588E-2</v>
      </c>
      <c r="X44" s="5">
        <v>1.3428376336982437</v>
      </c>
      <c r="Y44" s="5">
        <v>0.12137004804108861</v>
      </c>
      <c r="Z44" s="5">
        <v>6.9644146819745449</v>
      </c>
      <c r="AA44" s="5">
        <v>0.65195551027170129</v>
      </c>
      <c r="AB44" s="5">
        <v>0.66023454488464051</v>
      </c>
      <c r="AC44" s="5">
        <v>0.2137454746812596</v>
      </c>
      <c r="AD44" s="5">
        <v>0.9723478142451506</v>
      </c>
    </row>
    <row r="45" spans="1:30">
      <c r="A45">
        <v>44</v>
      </c>
      <c r="B45">
        <v>44</v>
      </c>
      <c r="C45">
        <v>980011</v>
      </c>
      <c r="D45" s="2">
        <v>41541.1223650463</v>
      </c>
      <c r="E45">
        <v>71.87</v>
      </c>
      <c r="F45">
        <v>35.935000000000002</v>
      </c>
      <c r="G45">
        <v>-45.1</v>
      </c>
      <c r="H45">
        <v>-90.2</v>
      </c>
      <c r="I45">
        <f t="shared" si="2"/>
        <v>5.5</v>
      </c>
      <c r="J45">
        <v>125.47</v>
      </c>
      <c r="K45">
        <v>-12.305999999999999</v>
      </c>
      <c r="L45">
        <v>80</v>
      </c>
      <c r="M45">
        <f t="shared" si="3"/>
        <v>0</v>
      </c>
      <c r="N45" t="s">
        <v>178</v>
      </c>
      <c r="O45">
        <v>32</v>
      </c>
      <c r="P45">
        <v>235000</v>
      </c>
      <c r="Q45">
        <v>884</v>
      </c>
      <c r="R45">
        <v>270</v>
      </c>
      <c r="S45">
        <v>96</v>
      </c>
      <c r="T45" s="5">
        <v>5.4895212794653849</v>
      </c>
      <c r="U45" s="5">
        <v>0.43690310155905443</v>
      </c>
      <c r="V45" s="5">
        <v>-90.220625988010667</v>
      </c>
      <c r="W45" s="5">
        <v>3.7884784875743621E-2</v>
      </c>
      <c r="X45" s="5">
        <v>1.0198047999448543</v>
      </c>
      <c r="Y45" s="5">
        <v>0.10479845134781085</v>
      </c>
      <c r="Z45" s="5">
        <v>6.2461988172152489</v>
      </c>
      <c r="AA45" s="5">
        <v>0.38040840397744863</v>
      </c>
      <c r="AB45" s="5">
        <v>0.26495796829499713</v>
      </c>
      <c r="AC45" s="5">
        <v>0.15527829917827571</v>
      </c>
      <c r="AD45" s="5">
        <v>1.2011352706925851</v>
      </c>
    </row>
    <row r="46" spans="1:30">
      <c r="A46">
        <v>45</v>
      </c>
      <c r="B46">
        <v>45</v>
      </c>
      <c r="C46">
        <v>980011</v>
      </c>
      <c r="D46" s="2">
        <v>41541.132729745368</v>
      </c>
      <c r="E46">
        <v>71.87</v>
      </c>
      <c r="F46">
        <v>35.935000000000002</v>
      </c>
      <c r="G46">
        <v>-45.1</v>
      </c>
      <c r="H46">
        <v>-90.2</v>
      </c>
      <c r="I46">
        <f t="shared" si="2"/>
        <v>5.5</v>
      </c>
      <c r="J46">
        <v>126.13</v>
      </c>
      <c r="K46">
        <v>-12.26</v>
      </c>
      <c r="L46">
        <v>80</v>
      </c>
      <c r="M46">
        <f t="shared" si="3"/>
        <v>0</v>
      </c>
      <c r="N46" t="s">
        <v>178</v>
      </c>
      <c r="O46">
        <v>32</v>
      </c>
      <c r="P46">
        <v>175000</v>
      </c>
      <c r="Q46">
        <v>656</v>
      </c>
      <c r="R46">
        <v>237</v>
      </c>
      <c r="S46">
        <v>58</v>
      </c>
      <c r="T46" s="5">
        <v>5.7097640367909541</v>
      </c>
      <c r="U46" s="5">
        <v>0.41451130818394355</v>
      </c>
      <c r="V46" s="5">
        <v>-90.53052210511197</v>
      </c>
      <c r="W46" s="5">
        <v>2.4771194325576298E-2</v>
      </c>
      <c r="X46" s="5">
        <v>0.7572073913799342</v>
      </c>
      <c r="Y46" s="5">
        <v>6.6180989733448686E-2</v>
      </c>
      <c r="Z46" s="5">
        <v>4.9448381413274554</v>
      </c>
      <c r="AA46" s="5">
        <v>0.31544147218092927</v>
      </c>
      <c r="AB46" s="5">
        <v>9.5583625673992728E-2</v>
      </c>
      <c r="AC46" s="5">
        <v>0.13244460460565374</v>
      </c>
      <c r="AD46" s="5">
        <v>1.0851266083559994</v>
      </c>
    </row>
    <row r="47" spans="1:30">
      <c r="A47">
        <v>46</v>
      </c>
      <c r="B47">
        <v>46</v>
      </c>
      <c r="C47">
        <v>980011</v>
      </c>
      <c r="D47" s="2">
        <v>41541.140419791664</v>
      </c>
      <c r="E47">
        <v>71.87</v>
      </c>
      <c r="F47">
        <v>35.935000000000002</v>
      </c>
      <c r="G47">
        <v>-45.1</v>
      </c>
      <c r="H47">
        <v>-90.2</v>
      </c>
      <c r="I47">
        <f t="shared" si="2"/>
        <v>5.5</v>
      </c>
      <c r="J47">
        <v>126.46</v>
      </c>
      <c r="K47">
        <v>-12.262</v>
      </c>
      <c r="L47">
        <v>80</v>
      </c>
      <c r="M47">
        <f t="shared" si="3"/>
        <v>0</v>
      </c>
      <c r="N47" t="s">
        <v>178</v>
      </c>
      <c r="O47">
        <v>32</v>
      </c>
      <c r="P47">
        <v>175000</v>
      </c>
      <c r="Q47">
        <v>658</v>
      </c>
      <c r="R47">
        <v>245</v>
      </c>
      <c r="S47">
        <v>83</v>
      </c>
      <c r="T47" s="5">
        <v>7.0229308400308623</v>
      </c>
      <c r="U47" s="5">
        <v>0.35996330594614362</v>
      </c>
      <c r="V47" s="5">
        <v>-90.415385693075137</v>
      </c>
      <c r="W47" s="5">
        <v>2.153258689141016E-2</v>
      </c>
      <c r="X47" s="5">
        <v>0.91952710885245537</v>
      </c>
      <c r="Y47" s="5">
        <v>5.9852116340798713E-2</v>
      </c>
      <c r="Z47" s="5">
        <v>5.6492296292064639</v>
      </c>
      <c r="AA47" s="5">
        <v>0.32088247660470853</v>
      </c>
      <c r="AB47" s="5">
        <v>0.20967005199072103</v>
      </c>
      <c r="AC47" s="5">
        <v>0.1272908388048194</v>
      </c>
      <c r="AD47" s="5">
        <v>0.84225620942025636</v>
      </c>
    </row>
    <row r="48" spans="1:30">
      <c r="A48">
        <v>47</v>
      </c>
      <c r="B48">
        <v>47</v>
      </c>
      <c r="C48">
        <v>980011</v>
      </c>
      <c r="D48" s="2">
        <v>41541.148124189815</v>
      </c>
      <c r="E48">
        <v>71.87</v>
      </c>
      <c r="F48">
        <v>35.935000000000002</v>
      </c>
      <c r="G48">
        <v>-45.1</v>
      </c>
      <c r="H48">
        <v>-90.2</v>
      </c>
      <c r="I48">
        <f t="shared" si="2"/>
        <v>5.5</v>
      </c>
      <c r="J48">
        <v>125.14</v>
      </c>
      <c r="K48">
        <v>-12.202999999999999</v>
      </c>
      <c r="L48">
        <v>80</v>
      </c>
      <c r="M48">
        <f t="shared" si="3"/>
        <v>0</v>
      </c>
      <c r="N48" t="s">
        <v>178</v>
      </c>
      <c r="O48">
        <v>32</v>
      </c>
      <c r="P48">
        <v>235000</v>
      </c>
      <c r="Q48">
        <v>884</v>
      </c>
      <c r="R48">
        <v>296</v>
      </c>
      <c r="S48">
        <v>89</v>
      </c>
      <c r="T48" s="5">
        <v>7.0562849367074891</v>
      </c>
      <c r="U48" s="5">
        <v>0.46161171462153788</v>
      </c>
      <c r="V48" s="5">
        <v>-90.188856283496079</v>
      </c>
      <c r="W48" s="5">
        <v>3.6495987848778298E-2</v>
      </c>
      <c r="X48" s="5">
        <v>1.1842737965865533</v>
      </c>
      <c r="Y48" s="5">
        <v>0.10661521990154027</v>
      </c>
      <c r="Z48" s="5">
        <v>7.1909171676901984</v>
      </c>
      <c r="AA48" s="5">
        <v>0.48798424434143595</v>
      </c>
      <c r="AB48" s="5">
        <v>0.20051231527215527</v>
      </c>
      <c r="AC48" s="5">
        <v>0.18032527789843295</v>
      </c>
      <c r="AD48" s="5">
        <v>1.1036379085737851</v>
      </c>
    </row>
    <row r="49" spans="1:30">
      <c r="A49">
        <v>48</v>
      </c>
      <c r="B49">
        <v>48</v>
      </c>
      <c r="C49">
        <v>980011</v>
      </c>
      <c r="D49" s="2">
        <v>41541.158445023146</v>
      </c>
      <c r="E49">
        <v>71.87</v>
      </c>
      <c r="F49">
        <v>35.935000000000002</v>
      </c>
      <c r="G49">
        <v>-45.1</v>
      </c>
      <c r="H49">
        <v>-90.2</v>
      </c>
      <c r="I49">
        <f t="shared" si="2"/>
        <v>5.5</v>
      </c>
      <c r="J49">
        <v>125.47</v>
      </c>
      <c r="K49">
        <v>-12.156000000000001</v>
      </c>
      <c r="L49">
        <v>80</v>
      </c>
      <c r="M49">
        <f t="shared" si="3"/>
        <v>0</v>
      </c>
      <c r="N49" t="s">
        <v>178</v>
      </c>
      <c r="O49">
        <v>32</v>
      </c>
      <c r="P49">
        <v>235000</v>
      </c>
      <c r="Q49">
        <v>883</v>
      </c>
      <c r="R49">
        <v>278</v>
      </c>
      <c r="S49">
        <v>99</v>
      </c>
      <c r="T49" s="5">
        <v>5.8746557949212654</v>
      </c>
      <c r="U49" s="5">
        <v>0.29752878279998263</v>
      </c>
      <c r="V49" s="5">
        <v>-90.243116213673602</v>
      </c>
      <c r="W49" s="5">
        <v>2.3933440173352808E-2</v>
      </c>
      <c r="X49" s="5">
        <v>1.0144433196152498</v>
      </c>
      <c r="Y49" s="5">
        <v>6.5898451988564019E-2</v>
      </c>
      <c r="Z49" s="5">
        <v>6.2886755389401756</v>
      </c>
      <c r="AA49" s="5">
        <v>0.26183452725660278</v>
      </c>
      <c r="AB49" s="5">
        <v>0.21614916194899644</v>
      </c>
      <c r="AC49" s="5">
        <v>0.10546440950897989</v>
      </c>
      <c r="AD49" s="5">
        <v>0.8090197405636409</v>
      </c>
    </row>
    <row r="50" spans="1:30">
      <c r="A50">
        <v>49</v>
      </c>
      <c r="B50">
        <v>49</v>
      </c>
      <c r="C50">
        <v>980011</v>
      </c>
      <c r="D50" s="2">
        <v>41541.168756944448</v>
      </c>
      <c r="E50">
        <v>71.87</v>
      </c>
      <c r="F50">
        <v>35.935000000000002</v>
      </c>
      <c r="G50">
        <v>-45.1</v>
      </c>
      <c r="H50">
        <v>-90.2</v>
      </c>
      <c r="I50">
        <f t="shared" si="2"/>
        <v>5.5</v>
      </c>
      <c r="J50">
        <v>125.8</v>
      </c>
      <c r="K50">
        <v>-12.109</v>
      </c>
      <c r="L50">
        <v>80</v>
      </c>
      <c r="M50">
        <f t="shared" si="3"/>
        <v>0</v>
      </c>
      <c r="N50" t="s">
        <v>178</v>
      </c>
      <c r="O50">
        <v>32</v>
      </c>
      <c r="P50">
        <v>235000</v>
      </c>
      <c r="Q50">
        <v>883</v>
      </c>
      <c r="R50">
        <v>341</v>
      </c>
      <c r="S50">
        <v>106</v>
      </c>
      <c r="T50" s="5">
        <v>6.4969300400762853</v>
      </c>
      <c r="U50" s="5">
        <v>0.47581936031325972</v>
      </c>
      <c r="V50" s="5">
        <v>-90.390176211575252</v>
      </c>
      <c r="W50" s="5">
        <v>3.5202663286768861E-2</v>
      </c>
      <c r="X50" s="5">
        <v>1.0414404553854377</v>
      </c>
      <c r="Y50" s="5">
        <v>0.10381619486658238</v>
      </c>
      <c r="Z50" s="5">
        <v>6.8214433895457001</v>
      </c>
      <c r="AA50" s="5">
        <v>0.51871560391661431</v>
      </c>
      <c r="AB50" s="5">
        <v>0.1903907531675427</v>
      </c>
      <c r="AC50" s="5">
        <v>0.19420998319257765</v>
      </c>
      <c r="AD50" s="5">
        <v>1.1837288464415767</v>
      </c>
    </row>
    <row r="51" spans="1:30">
      <c r="A51">
        <v>50</v>
      </c>
      <c r="B51">
        <v>50</v>
      </c>
      <c r="C51">
        <v>980011</v>
      </c>
      <c r="D51" s="2">
        <v>41541.179065625001</v>
      </c>
      <c r="E51">
        <v>71.87</v>
      </c>
      <c r="F51">
        <v>35.935000000000002</v>
      </c>
      <c r="G51">
        <v>-45.1</v>
      </c>
      <c r="H51">
        <v>-90.2</v>
      </c>
      <c r="I51">
        <f t="shared" si="2"/>
        <v>5.5</v>
      </c>
      <c r="J51">
        <v>126.13</v>
      </c>
      <c r="K51">
        <v>-12.11</v>
      </c>
      <c r="L51">
        <v>80</v>
      </c>
      <c r="M51">
        <f t="shared" si="3"/>
        <v>0</v>
      </c>
      <c r="N51" t="s">
        <v>178</v>
      </c>
      <c r="O51">
        <v>32</v>
      </c>
      <c r="P51">
        <v>175000</v>
      </c>
      <c r="Q51">
        <v>658</v>
      </c>
      <c r="R51">
        <v>273</v>
      </c>
      <c r="S51">
        <v>80</v>
      </c>
      <c r="T51" s="5">
        <v>7.4786127307192354</v>
      </c>
      <c r="U51" s="5">
        <v>0.54966406000741197</v>
      </c>
      <c r="V51" s="5">
        <v>-90.460376673444372</v>
      </c>
      <c r="W51" s="5">
        <v>2.9242721304256848E-2</v>
      </c>
      <c r="X51" s="5">
        <v>0.88803195843554383</v>
      </c>
      <c r="Y51" s="5">
        <v>8.1968454865365623E-2</v>
      </c>
      <c r="Z51" s="5">
        <v>5.5541022284568289</v>
      </c>
      <c r="AA51" s="5">
        <v>0.46884804489161874</v>
      </c>
      <c r="AB51" s="5">
        <v>0.14327526372475169</v>
      </c>
      <c r="AC51" s="5">
        <v>0.18611153897645058</v>
      </c>
      <c r="AD51" s="5">
        <v>1.2777756381816539</v>
      </c>
    </row>
    <row r="52" spans="1:30">
      <c r="A52">
        <v>51</v>
      </c>
      <c r="B52">
        <v>51</v>
      </c>
      <c r="C52">
        <v>980011</v>
      </c>
      <c r="D52" s="2">
        <v>41541.186869907404</v>
      </c>
      <c r="E52">
        <v>71.87</v>
      </c>
      <c r="F52">
        <v>35.935000000000002</v>
      </c>
      <c r="G52">
        <v>-45.1</v>
      </c>
      <c r="H52">
        <v>-90.2</v>
      </c>
      <c r="I52">
        <f t="shared" si="2"/>
        <v>5.5</v>
      </c>
      <c r="J52">
        <v>126.46</v>
      </c>
      <c r="K52">
        <v>-12.112</v>
      </c>
      <c r="L52">
        <v>80</v>
      </c>
      <c r="M52">
        <f t="shared" si="3"/>
        <v>0</v>
      </c>
      <c r="N52" t="s">
        <v>178</v>
      </c>
      <c r="O52">
        <v>32</v>
      </c>
      <c r="P52">
        <v>175000</v>
      </c>
      <c r="Q52">
        <v>662</v>
      </c>
      <c r="R52">
        <v>252</v>
      </c>
      <c r="S52">
        <v>86</v>
      </c>
      <c r="T52" s="5">
        <v>7.7337217607665973</v>
      </c>
      <c r="U52" s="5">
        <v>0.52409368338084972</v>
      </c>
      <c r="V52" s="5">
        <v>-90.47773656883308</v>
      </c>
      <c r="W52" s="5">
        <v>2.7708380487923536E-2</v>
      </c>
      <c r="X52" s="5">
        <v>0.91313412516019166</v>
      </c>
      <c r="Y52" s="5">
        <v>7.760376005420519E-2</v>
      </c>
      <c r="Z52" s="5">
        <v>5.8205854822244651</v>
      </c>
      <c r="AA52" s="5">
        <v>0.4815241987079118</v>
      </c>
      <c r="AB52" s="5">
        <v>0.13859825064394699</v>
      </c>
      <c r="AC52" s="5">
        <v>0.18947565365344948</v>
      </c>
      <c r="AD52" s="5">
        <v>1.1780300837190052</v>
      </c>
    </row>
    <row r="53" spans="1:30">
      <c r="A53">
        <v>52</v>
      </c>
      <c r="B53">
        <v>52</v>
      </c>
      <c r="C53">
        <v>980011</v>
      </c>
      <c r="D53" s="2">
        <v>41541.194628240744</v>
      </c>
      <c r="E53">
        <v>71.87</v>
      </c>
      <c r="F53">
        <v>35.935000000000002</v>
      </c>
      <c r="G53">
        <v>-45.1</v>
      </c>
      <c r="H53">
        <v>-90.2</v>
      </c>
      <c r="I53">
        <f t="shared" ref="I53:I58" si="4" xml:space="preserve">   7</f>
        <v>7</v>
      </c>
      <c r="J53">
        <v>126.46</v>
      </c>
      <c r="K53">
        <v>-13</v>
      </c>
      <c r="L53">
        <v>80</v>
      </c>
      <c r="M53">
        <f t="shared" si="3"/>
        <v>0</v>
      </c>
      <c r="N53" t="s">
        <v>178</v>
      </c>
      <c r="O53">
        <v>32</v>
      </c>
      <c r="P53">
        <v>1000</v>
      </c>
      <c r="Q53">
        <v>4</v>
      </c>
      <c r="R53">
        <v>1</v>
      </c>
      <c r="S53">
        <v>0</v>
      </c>
      <c r="T53" t="s">
        <v>326</v>
      </c>
    </row>
    <row r="54" spans="1:30">
      <c r="A54">
        <v>53</v>
      </c>
      <c r="B54">
        <v>54</v>
      </c>
      <c r="C54">
        <v>980011</v>
      </c>
      <c r="D54" s="2">
        <v>41541.194808101849</v>
      </c>
      <c r="E54">
        <v>71.87</v>
      </c>
      <c r="F54">
        <v>35.935000000000002</v>
      </c>
      <c r="G54">
        <v>-45.1</v>
      </c>
      <c r="H54">
        <v>-89.8</v>
      </c>
      <c r="I54">
        <f t="shared" si="4"/>
        <v>7</v>
      </c>
      <c r="J54">
        <v>116.8</v>
      </c>
      <c r="K54">
        <v>-12.452</v>
      </c>
      <c r="L54">
        <v>80</v>
      </c>
      <c r="M54">
        <f t="shared" si="3"/>
        <v>0</v>
      </c>
      <c r="N54" t="s">
        <v>178</v>
      </c>
      <c r="O54">
        <v>32</v>
      </c>
      <c r="P54">
        <v>230000</v>
      </c>
      <c r="Q54">
        <v>866</v>
      </c>
      <c r="R54">
        <v>267</v>
      </c>
      <c r="S54">
        <v>106</v>
      </c>
      <c r="T54" s="5">
        <v>4.5833747913528962</v>
      </c>
      <c r="U54" s="5">
        <v>0.31702382271917978</v>
      </c>
      <c r="V54" s="5">
        <v>-89.836071975707583</v>
      </c>
      <c r="W54" s="5">
        <v>3.051799808395337E-2</v>
      </c>
      <c r="X54" s="5">
        <v>0.94651941369537884</v>
      </c>
      <c r="Y54" s="5">
        <v>8.2176315044704504E-2</v>
      </c>
      <c r="Z54" s="5">
        <v>6.0408546684520568</v>
      </c>
      <c r="AA54" s="5">
        <v>0.25982724482490993</v>
      </c>
      <c r="AB54" s="5">
        <v>0.21733083835847122</v>
      </c>
      <c r="AC54" s="5">
        <v>0.10929707485155242</v>
      </c>
      <c r="AD54" s="5">
        <v>0.9148741420093518</v>
      </c>
    </row>
    <row r="55" spans="1:30">
      <c r="A55">
        <v>54</v>
      </c>
      <c r="B55">
        <v>55</v>
      </c>
      <c r="C55">
        <v>980011</v>
      </c>
      <c r="D55" s="2">
        <v>41541.204978819442</v>
      </c>
      <c r="E55">
        <v>71.87</v>
      </c>
      <c r="F55">
        <v>35.935000000000002</v>
      </c>
      <c r="G55">
        <v>-45.1</v>
      </c>
      <c r="H55">
        <v>-89.8</v>
      </c>
      <c r="I55">
        <f t="shared" si="4"/>
        <v>7</v>
      </c>
      <c r="J55">
        <v>116.8</v>
      </c>
      <c r="K55">
        <v>-12.151999999999999</v>
      </c>
      <c r="L55">
        <v>80</v>
      </c>
      <c r="M55">
        <f t="shared" si="3"/>
        <v>0</v>
      </c>
      <c r="N55" t="s">
        <v>178</v>
      </c>
      <c r="O55">
        <v>32</v>
      </c>
      <c r="P55">
        <v>230000</v>
      </c>
      <c r="Q55">
        <v>868</v>
      </c>
      <c r="R55">
        <v>256</v>
      </c>
      <c r="S55">
        <v>96</v>
      </c>
      <c r="T55" s="5">
        <v>4.9823068203148164</v>
      </c>
      <c r="U55" s="5">
        <v>0.44696261035399459</v>
      </c>
      <c r="V55" s="5">
        <v>-89.954532381097394</v>
      </c>
      <c r="W55" s="5">
        <v>4.423195064116308E-2</v>
      </c>
      <c r="X55" s="5">
        <v>1.0576956388969652</v>
      </c>
      <c r="Y55" s="5">
        <v>0.12942614766165103</v>
      </c>
      <c r="Z55" s="5">
        <v>6.6427824240205009</v>
      </c>
      <c r="AA55" s="5">
        <v>0.49092656391647627</v>
      </c>
      <c r="AB55" s="5">
        <v>0.30533472847177306</v>
      </c>
      <c r="AC55" s="5">
        <v>0.18508560916415062</v>
      </c>
      <c r="AD55" s="5">
        <v>1.1514354778549412</v>
      </c>
    </row>
    <row r="56" spans="1:30">
      <c r="A56">
        <v>55</v>
      </c>
      <c r="B56">
        <v>56</v>
      </c>
      <c r="C56">
        <v>980011</v>
      </c>
      <c r="D56" s="2">
        <v>41541.215112384256</v>
      </c>
      <c r="E56">
        <v>71.87</v>
      </c>
      <c r="F56">
        <v>35.935000000000002</v>
      </c>
      <c r="G56">
        <v>-45.1</v>
      </c>
      <c r="H56">
        <v>-89.8</v>
      </c>
      <c r="I56">
        <f t="shared" si="4"/>
        <v>7</v>
      </c>
      <c r="J56">
        <v>116.8</v>
      </c>
      <c r="K56">
        <v>-11.852</v>
      </c>
      <c r="L56">
        <v>80</v>
      </c>
      <c r="M56">
        <f t="shared" si="3"/>
        <v>0</v>
      </c>
      <c r="N56" t="s">
        <v>178</v>
      </c>
      <c r="O56">
        <v>32</v>
      </c>
      <c r="P56">
        <v>230000</v>
      </c>
      <c r="Q56">
        <v>865</v>
      </c>
      <c r="R56">
        <v>266</v>
      </c>
      <c r="S56">
        <v>93</v>
      </c>
      <c r="T56" s="5">
        <v>5.676032172413831</v>
      </c>
      <c r="U56" s="5">
        <v>0.40091320356589838</v>
      </c>
      <c r="V56" s="5">
        <v>-89.935173796397038</v>
      </c>
      <c r="W56" s="5">
        <v>3.7281925698480801E-2</v>
      </c>
      <c r="X56" s="5">
        <v>1.1330255100090778</v>
      </c>
      <c r="Y56" s="5">
        <v>0.11219711239920738</v>
      </c>
      <c r="Z56" s="5">
        <v>7.2840566580163042</v>
      </c>
      <c r="AA56" s="5">
        <v>0.47865717001376901</v>
      </c>
      <c r="AB56" s="5">
        <v>9.3208388309471674E-2</v>
      </c>
      <c r="AC56" s="5">
        <v>0.17231789689240451</v>
      </c>
      <c r="AD56" s="5">
        <v>0.95864299112665974</v>
      </c>
    </row>
    <row r="57" spans="1:30">
      <c r="A57">
        <v>56</v>
      </c>
      <c r="B57">
        <v>57</v>
      </c>
      <c r="C57">
        <v>980011</v>
      </c>
      <c r="D57" s="2">
        <v>41541.225208449076</v>
      </c>
      <c r="E57">
        <v>71.87</v>
      </c>
      <c r="F57">
        <v>35.935000000000002</v>
      </c>
      <c r="G57">
        <v>-45.1</v>
      </c>
      <c r="H57">
        <v>-89.8</v>
      </c>
      <c r="I57">
        <f t="shared" si="4"/>
        <v>7</v>
      </c>
      <c r="J57">
        <v>116.8</v>
      </c>
      <c r="K57">
        <v>-11.552</v>
      </c>
      <c r="L57">
        <v>80</v>
      </c>
      <c r="M57">
        <f t="shared" si="3"/>
        <v>0</v>
      </c>
      <c r="N57" t="s">
        <v>178</v>
      </c>
      <c r="O57">
        <v>32</v>
      </c>
      <c r="P57">
        <v>230000</v>
      </c>
      <c r="Q57">
        <v>865</v>
      </c>
      <c r="R57">
        <v>254</v>
      </c>
      <c r="S57">
        <v>109</v>
      </c>
      <c r="T57" s="5">
        <v>5.1701533303047977</v>
      </c>
      <c r="U57" s="5">
        <v>0.5453295310377213</v>
      </c>
      <c r="V57" s="5">
        <v>-89.98612884444519</v>
      </c>
      <c r="W57" s="5">
        <v>5.4544653069519708E-2</v>
      </c>
      <c r="X57" s="5">
        <v>1.1078179993184658</v>
      </c>
      <c r="Y57" s="5">
        <v>0.16213959701114439</v>
      </c>
      <c r="Z57" s="5">
        <v>7.1506593045738569</v>
      </c>
      <c r="AA57" s="5">
        <v>0.66906845411115057</v>
      </c>
      <c r="AB57" s="5">
        <v>8.4354609212738865E-2</v>
      </c>
      <c r="AC57" s="5">
        <v>0.24216881751664351</v>
      </c>
      <c r="AD57" s="5">
        <v>1.3172322716261666</v>
      </c>
    </row>
    <row r="58" spans="1:30">
      <c r="A58">
        <v>57</v>
      </c>
      <c r="B58">
        <v>58</v>
      </c>
      <c r="C58">
        <v>980011</v>
      </c>
      <c r="D58" s="2">
        <v>41541.235348842594</v>
      </c>
      <c r="E58">
        <v>71.87</v>
      </c>
      <c r="F58">
        <v>35.935000000000002</v>
      </c>
      <c r="G58">
        <v>-45.1</v>
      </c>
      <c r="H58">
        <v>-89.8</v>
      </c>
      <c r="I58">
        <f t="shared" si="4"/>
        <v>7</v>
      </c>
      <c r="J58">
        <v>116.8</v>
      </c>
      <c r="K58">
        <v>-11.252000000000001</v>
      </c>
      <c r="L58">
        <v>80</v>
      </c>
      <c r="M58">
        <f t="shared" si="3"/>
        <v>0</v>
      </c>
      <c r="N58" t="s">
        <v>178</v>
      </c>
      <c r="O58">
        <v>32</v>
      </c>
      <c r="P58">
        <v>230000</v>
      </c>
      <c r="Q58">
        <v>866</v>
      </c>
      <c r="R58">
        <v>257</v>
      </c>
      <c r="S58">
        <v>107</v>
      </c>
      <c r="T58" s="5">
        <v>5.3545153244381103</v>
      </c>
      <c r="U58" s="5">
        <v>0.53946217790873874</v>
      </c>
      <c r="V58" s="5">
        <v>-90.082173195827366</v>
      </c>
      <c r="W58" s="5">
        <v>4.9547095378393025E-2</v>
      </c>
      <c r="X58" s="5">
        <v>1.1045327566153791</v>
      </c>
      <c r="Y58" s="5">
        <v>0.1573549099758505</v>
      </c>
      <c r="Z58" s="5">
        <v>6.573560323576034</v>
      </c>
      <c r="AA58" s="5">
        <v>0.73532658548018803</v>
      </c>
      <c r="AB58" s="5">
        <v>0.3300098737905155</v>
      </c>
      <c r="AC58" s="5">
        <v>0.26285715711538665</v>
      </c>
      <c r="AD58" s="5">
        <v>1.2026096641825517</v>
      </c>
    </row>
    <row r="59" spans="1:30">
      <c r="A59">
        <v>58</v>
      </c>
      <c r="B59">
        <v>59</v>
      </c>
      <c r="C59">
        <v>980011</v>
      </c>
      <c r="D59" s="2">
        <v>41541.245467245368</v>
      </c>
      <c r="E59">
        <v>71.87</v>
      </c>
      <c r="F59">
        <v>35.935000000000002</v>
      </c>
      <c r="G59">
        <v>-45.1</v>
      </c>
      <c r="H59">
        <v>-89.8</v>
      </c>
      <c r="I59">
        <f t="shared" ref="I59:I68" si="5" xml:space="preserve">  12</f>
        <v>12</v>
      </c>
      <c r="J59">
        <v>116.8</v>
      </c>
      <c r="K59">
        <v>-13</v>
      </c>
      <c r="L59">
        <v>80</v>
      </c>
      <c r="M59">
        <f t="shared" si="3"/>
        <v>0</v>
      </c>
      <c r="N59" t="s">
        <v>178</v>
      </c>
      <c r="O59">
        <v>32</v>
      </c>
      <c r="P59">
        <v>1000</v>
      </c>
      <c r="Q59">
        <v>4</v>
      </c>
      <c r="R59">
        <v>2</v>
      </c>
      <c r="S59">
        <v>0</v>
      </c>
      <c r="T59" t="s">
        <v>326</v>
      </c>
    </row>
    <row r="60" spans="1:30">
      <c r="A60">
        <v>59</v>
      </c>
      <c r="B60">
        <v>60</v>
      </c>
      <c r="C60">
        <v>980011</v>
      </c>
      <c r="D60" s="2">
        <v>41541.245651620367</v>
      </c>
      <c r="E60">
        <v>71.87</v>
      </c>
      <c r="F60">
        <v>35.935000000000002</v>
      </c>
      <c r="G60">
        <v>-45.1</v>
      </c>
      <c r="H60">
        <v>-90.2</v>
      </c>
      <c r="I60">
        <f t="shared" si="5"/>
        <v>12</v>
      </c>
      <c r="J60">
        <v>100.8</v>
      </c>
      <c r="K60">
        <v>-9.91</v>
      </c>
      <c r="L60">
        <v>80</v>
      </c>
      <c r="M60">
        <f t="shared" si="3"/>
        <v>0</v>
      </c>
      <c r="N60" t="s">
        <v>178</v>
      </c>
      <c r="O60">
        <v>32</v>
      </c>
      <c r="P60">
        <v>175000</v>
      </c>
      <c r="Q60">
        <v>659</v>
      </c>
      <c r="R60">
        <v>277</v>
      </c>
      <c r="S60">
        <v>88</v>
      </c>
      <c r="T60" s="5">
        <v>7.9807243559507013</v>
      </c>
      <c r="U60" s="5">
        <v>0.39711778595231001</v>
      </c>
      <c r="V60" s="5">
        <v>-90.242877415485012</v>
      </c>
      <c r="W60" s="5">
        <v>1.8277301246226649E-2</v>
      </c>
      <c r="X60" s="5">
        <v>0.8422778321825739</v>
      </c>
      <c r="Y60" s="5">
        <v>4.7177358212721274E-2</v>
      </c>
      <c r="Z60" s="5">
        <v>4.9468339841266831</v>
      </c>
      <c r="AA60" s="5">
        <v>0.24301872053345147</v>
      </c>
      <c r="AB60" s="5">
        <v>0.31430931148779961</v>
      </c>
      <c r="AC60" s="5">
        <v>0.10783819230618835</v>
      </c>
      <c r="AD60" s="5">
        <v>0.94252297038298605</v>
      </c>
    </row>
    <row r="61" spans="1:30">
      <c r="A61">
        <v>60</v>
      </c>
      <c r="B61">
        <v>61</v>
      </c>
      <c r="C61">
        <v>980011</v>
      </c>
      <c r="D61" s="2">
        <v>41541.253424768518</v>
      </c>
      <c r="E61">
        <v>71.87</v>
      </c>
      <c r="F61">
        <v>35.935000000000002</v>
      </c>
      <c r="G61">
        <v>-45.1</v>
      </c>
      <c r="H61">
        <v>-90.2</v>
      </c>
      <c r="I61">
        <f t="shared" si="5"/>
        <v>12</v>
      </c>
      <c r="J61">
        <v>104.8</v>
      </c>
      <c r="K61">
        <v>-9.7850000000000001</v>
      </c>
      <c r="L61">
        <v>80</v>
      </c>
      <c r="M61">
        <f t="shared" si="3"/>
        <v>0</v>
      </c>
      <c r="N61" t="s">
        <v>178</v>
      </c>
      <c r="O61">
        <v>32</v>
      </c>
      <c r="P61">
        <v>175000</v>
      </c>
      <c r="Q61">
        <v>662</v>
      </c>
      <c r="R61">
        <v>289</v>
      </c>
      <c r="S61">
        <v>75</v>
      </c>
      <c r="T61" s="5">
        <v>7.4504200342804596</v>
      </c>
      <c r="U61" s="5">
        <v>0.39979386057224842</v>
      </c>
      <c r="V61" s="5">
        <v>-90.269280781256924</v>
      </c>
      <c r="W61" s="5">
        <v>1.7345708814354252E-2</v>
      </c>
      <c r="X61" s="5">
        <v>0.75461926552544645</v>
      </c>
      <c r="Y61" s="5">
        <v>4.3908356816795238E-2</v>
      </c>
      <c r="Z61" s="5">
        <v>4.6574282399100158</v>
      </c>
      <c r="AA61" s="5">
        <v>0.2199985365146471</v>
      </c>
      <c r="AB61" s="5">
        <v>0.2884130542440756</v>
      </c>
      <c r="AC61" s="5">
        <v>0.10061011275572279</v>
      </c>
      <c r="AD61" s="5">
        <v>0.98242228873687132</v>
      </c>
    </row>
    <row r="62" spans="1:30">
      <c r="A62">
        <v>61</v>
      </c>
      <c r="B62">
        <v>62</v>
      </c>
      <c r="C62">
        <v>980011</v>
      </c>
      <c r="D62" s="2">
        <v>41541.26119016204</v>
      </c>
      <c r="E62">
        <v>71.87</v>
      </c>
      <c r="F62">
        <v>35.935000000000002</v>
      </c>
      <c r="G62">
        <v>-45.1</v>
      </c>
      <c r="H62">
        <v>-90.2</v>
      </c>
      <c r="I62">
        <f t="shared" si="5"/>
        <v>12</v>
      </c>
      <c r="J62">
        <v>108.8</v>
      </c>
      <c r="K62">
        <v>-9.843</v>
      </c>
      <c r="L62">
        <v>80</v>
      </c>
      <c r="M62">
        <f t="shared" si="3"/>
        <v>0</v>
      </c>
      <c r="N62" t="s">
        <v>178</v>
      </c>
      <c r="O62">
        <v>32</v>
      </c>
      <c r="P62">
        <v>175000</v>
      </c>
      <c r="Q62">
        <v>660</v>
      </c>
      <c r="R62">
        <v>255</v>
      </c>
      <c r="S62">
        <v>87</v>
      </c>
      <c r="T62" s="5">
        <v>7.0018741635624826</v>
      </c>
      <c r="U62" s="5">
        <v>0.41539660949647123</v>
      </c>
      <c r="V62" s="5">
        <v>-90.287288910133086</v>
      </c>
      <c r="W62" s="5">
        <v>2.4725427650966837E-2</v>
      </c>
      <c r="X62" s="5">
        <v>0.91972630893317964</v>
      </c>
      <c r="Y62" s="5">
        <v>6.6412164786734437E-2</v>
      </c>
      <c r="Z62" s="5">
        <v>6.5266877964868222</v>
      </c>
      <c r="AA62" s="5">
        <v>0.32606727989301137</v>
      </c>
      <c r="AB62" s="5">
        <v>6.0396576671841964E-2</v>
      </c>
      <c r="AC62" s="5">
        <v>0.13414564752628363</v>
      </c>
      <c r="AD62" s="5">
        <v>0.9594441668492607</v>
      </c>
    </row>
    <row r="63" spans="1:30">
      <c r="A63">
        <v>62</v>
      </c>
      <c r="B63">
        <v>63</v>
      </c>
      <c r="C63">
        <v>980011</v>
      </c>
      <c r="D63" s="2">
        <v>41541.268924999997</v>
      </c>
      <c r="E63">
        <v>71.87</v>
      </c>
      <c r="F63">
        <v>35.935000000000002</v>
      </c>
      <c r="G63">
        <v>-45.1</v>
      </c>
      <c r="H63">
        <v>-90.2</v>
      </c>
      <c r="I63">
        <f t="shared" si="5"/>
        <v>12</v>
      </c>
      <c r="J63">
        <v>112.8</v>
      </c>
      <c r="K63">
        <v>-10.419</v>
      </c>
      <c r="L63">
        <v>80</v>
      </c>
      <c r="M63">
        <f t="shared" si="3"/>
        <v>0</v>
      </c>
      <c r="N63" t="s">
        <v>178</v>
      </c>
      <c r="O63">
        <v>32</v>
      </c>
      <c r="P63">
        <v>230000</v>
      </c>
      <c r="Q63">
        <v>871</v>
      </c>
      <c r="R63">
        <v>262</v>
      </c>
      <c r="S63">
        <v>102</v>
      </c>
      <c r="T63" s="5">
        <v>8.6560899024415505</v>
      </c>
      <c r="U63" s="5">
        <v>0.61113806240841195</v>
      </c>
      <c r="V63" s="5">
        <v>-90.066563557416956</v>
      </c>
      <c r="W63" s="5">
        <v>4.6905910131551869E-2</v>
      </c>
      <c r="X63" s="5">
        <v>1.4896720765168909</v>
      </c>
      <c r="Y63" s="5">
        <v>0.15678807060420827</v>
      </c>
      <c r="Z63" s="5">
        <v>8.0364050813678034</v>
      </c>
      <c r="AA63" s="5">
        <v>0.74797826164969716</v>
      </c>
      <c r="AB63" s="5">
        <v>0.35568106634274044</v>
      </c>
      <c r="AC63" s="5">
        <v>0.24801636261333826</v>
      </c>
      <c r="AD63" s="5">
        <v>1.0528845926818549</v>
      </c>
    </row>
    <row r="64" spans="1:30">
      <c r="A64">
        <v>63</v>
      </c>
      <c r="B64">
        <v>64</v>
      </c>
      <c r="C64">
        <v>980011</v>
      </c>
      <c r="D64" s="2">
        <v>41541.279105555557</v>
      </c>
      <c r="E64">
        <v>71.87</v>
      </c>
      <c r="F64">
        <v>35.935000000000002</v>
      </c>
      <c r="G64">
        <v>-45.1</v>
      </c>
      <c r="H64">
        <v>-90.2</v>
      </c>
      <c r="I64">
        <f t="shared" si="5"/>
        <v>12</v>
      </c>
      <c r="J64">
        <v>116.8</v>
      </c>
      <c r="K64">
        <v>-10.702</v>
      </c>
      <c r="L64">
        <v>80</v>
      </c>
      <c r="M64">
        <f t="shared" si="3"/>
        <v>0</v>
      </c>
      <c r="N64" t="s">
        <v>178</v>
      </c>
      <c r="O64">
        <v>32</v>
      </c>
      <c r="P64">
        <v>230000</v>
      </c>
      <c r="Q64">
        <v>871</v>
      </c>
      <c r="R64">
        <v>248</v>
      </c>
      <c r="S64">
        <v>102</v>
      </c>
      <c r="T64" s="5">
        <v>5.2142236212781734</v>
      </c>
      <c r="U64" s="5">
        <v>0.38717274757975467</v>
      </c>
      <c r="V64" s="5">
        <v>-90.006904640261126</v>
      </c>
      <c r="W64" s="5">
        <v>4.0512958191912175E-2</v>
      </c>
      <c r="X64" s="5">
        <v>1.1290175624539891</v>
      </c>
      <c r="Y64" s="5">
        <v>0.11238780413469394</v>
      </c>
      <c r="Z64" s="5">
        <v>7.0275955364101526</v>
      </c>
      <c r="AA64" s="5">
        <v>0.32367217716638064</v>
      </c>
      <c r="AB64" s="5">
        <v>0.25331806276279129</v>
      </c>
      <c r="AC64" s="5">
        <v>0.14729732876469417</v>
      </c>
      <c r="AD64" s="5">
        <v>1.0029112702896392</v>
      </c>
    </row>
    <row r="65" spans="1:30">
      <c r="A65">
        <v>64</v>
      </c>
      <c r="B65">
        <v>65</v>
      </c>
      <c r="C65">
        <v>980011</v>
      </c>
      <c r="D65" s="2">
        <v>41541.289307175924</v>
      </c>
      <c r="E65">
        <v>71.87</v>
      </c>
      <c r="F65">
        <v>35.935000000000002</v>
      </c>
      <c r="G65">
        <v>-45.1</v>
      </c>
      <c r="H65">
        <v>-90.2</v>
      </c>
      <c r="I65">
        <f t="shared" si="5"/>
        <v>12</v>
      </c>
      <c r="J65">
        <v>120.8</v>
      </c>
      <c r="K65">
        <v>-10.473000000000001</v>
      </c>
      <c r="L65">
        <v>80</v>
      </c>
      <c r="M65">
        <f t="shared" si="3"/>
        <v>0</v>
      </c>
      <c r="N65" t="s">
        <v>178</v>
      </c>
      <c r="O65">
        <v>32</v>
      </c>
      <c r="P65">
        <v>230000</v>
      </c>
      <c r="Q65">
        <v>870</v>
      </c>
      <c r="R65">
        <v>258</v>
      </c>
      <c r="S65">
        <v>89</v>
      </c>
      <c r="T65" s="5">
        <v>8.0058251127694113</v>
      </c>
      <c r="U65" s="5">
        <v>0.47232092041804935</v>
      </c>
      <c r="V65" s="5">
        <v>-90.178859586790921</v>
      </c>
      <c r="W65" s="5">
        <v>3.8228794811695326E-2</v>
      </c>
      <c r="X65" s="5">
        <v>1.4453136428906201</v>
      </c>
      <c r="Y65" s="5">
        <v>0.12592394752258301</v>
      </c>
      <c r="Z65" s="5">
        <v>7.9164097135201157</v>
      </c>
      <c r="AA65" s="5">
        <v>0.63859620830552288</v>
      </c>
      <c r="AB65" s="5">
        <v>0.38395018078647186</v>
      </c>
      <c r="AC65" s="5">
        <v>0.20071609060121393</v>
      </c>
      <c r="AD65" s="5">
        <v>0.83982590210012364</v>
      </c>
    </row>
    <row r="66" spans="1:30">
      <c r="A66">
        <v>65</v>
      </c>
      <c r="B66">
        <v>66</v>
      </c>
      <c r="C66">
        <v>980011</v>
      </c>
      <c r="D66" s="2">
        <v>41541.299479976849</v>
      </c>
      <c r="E66">
        <v>71.87</v>
      </c>
      <c r="F66">
        <v>35.935000000000002</v>
      </c>
      <c r="G66">
        <v>-45.1</v>
      </c>
      <c r="H66">
        <v>-90.2</v>
      </c>
      <c r="I66">
        <f t="shared" si="5"/>
        <v>12</v>
      </c>
      <c r="J66">
        <v>124.8</v>
      </c>
      <c r="K66">
        <v>-9.9930000000000003</v>
      </c>
      <c r="L66">
        <v>80</v>
      </c>
      <c r="M66">
        <f t="shared" ref="M66:M75" si="6" xml:space="preserve">   0</f>
        <v>0</v>
      </c>
      <c r="N66" t="s">
        <v>178</v>
      </c>
      <c r="O66">
        <v>32</v>
      </c>
      <c r="P66">
        <v>175000</v>
      </c>
      <c r="Q66">
        <v>664</v>
      </c>
      <c r="R66">
        <v>227</v>
      </c>
      <c r="S66">
        <v>80</v>
      </c>
      <c r="T66" s="5">
        <v>6.50523489362548</v>
      </c>
      <c r="U66" s="5">
        <v>0.38455071636541155</v>
      </c>
      <c r="V66" s="5">
        <v>-90.316517627881865</v>
      </c>
      <c r="W66" s="5">
        <v>2.2727791799929738E-2</v>
      </c>
      <c r="X66" s="5">
        <v>0.85846275102918612</v>
      </c>
      <c r="Y66" s="5">
        <v>5.9878992404651998E-2</v>
      </c>
      <c r="Z66" s="5">
        <v>5.6017578388886999</v>
      </c>
      <c r="AA66" s="5">
        <v>0.28131486079604701</v>
      </c>
      <c r="AB66" s="5">
        <v>4.2338289003410294E-2</v>
      </c>
      <c r="AC66" s="5">
        <v>0.11736672989804771</v>
      </c>
      <c r="AD66" s="5">
        <v>0.94808907257798003</v>
      </c>
    </row>
    <row r="67" spans="1:30">
      <c r="A67">
        <v>66</v>
      </c>
      <c r="B67">
        <v>67</v>
      </c>
      <c r="C67">
        <v>980011</v>
      </c>
      <c r="D67" s="2">
        <v>41541.307262037037</v>
      </c>
      <c r="E67">
        <v>71.87</v>
      </c>
      <c r="F67">
        <v>35.935000000000002</v>
      </c>
      <c r="G67">
        <v>-45.1</v>
      </c>
      <c r="H67">
        <v>-90.2</v>
      </c>
      <c r="I67">
        <f t="shared" si="5"/>
        <v>12</v>
      </c>
      <c r="J67">
        <v>128.80000000000001</v>
      </c>
      <c r="K67">
        <v>-9.9789999999999992</v>
      </c>
      <c r="L67">
        <v>80</v>
      </c>
      <c r="M67">
        <f t="shared" si="6"/>
        <v>0</v>
      </c>
      <c r="N67" t="s">
        <v>178</v>
      </c>
      <c r="O67">
        <v>32</v>
      </c>
      <c r="P67">
        <v>175000</v>
      </c>
      <c r="Q67">
        <v>657</v>
      </c>
      <c r="R67">
        <v>271</v>
      </c>
      <c r="S67">
        <v>84</v>
      </c>
      <c r="T67" s="5">
        <v>7.3081784601445694</v>
      </c>
      <c r="U67" s="5">
        <v>0.46036296195522047</v>
      </c>
      <c r="V67" s="5">
        <v>-90.279750752975644</v>
      </c>
      <c r="W67" s="5">
        <v>2.3908960300238175E-2</v>
      </c>
      <c r="X67" s="5">
        <v>0.86519833762360043</v>
      </c>
      <c r="Y67" s="5">
        <v>6.2752313406790661E-2</v>
      </c>
      <c r="Z67" s="5">
        <v>5.3066501568521529</v>
      </c>
      <c r="AA67" s="5">
        <v>0.31042116523725377</v>
      </c>
      <c r="AB67" s="5">
        <v>0.10898220901253641</v>
      </c>
      <c r="AC67" s="5">
        <v>0.13282487033665646</v>
      </c>
      <c r="AD67" s="5">
        <v>1.1062057949192481</v>
      </c>
    </row>
    <row r="68" spans="1:30">
      <c r="A68">
        <v>67</v>
      </c>
      <c r="B68">
        <v>68</v>
      </c>
      <c r="C68">
        <v>980011</v>
      </c>
      <c r="D68" s="2">
        <v>41541.314964930556</v>
      </c>
      <c r="E68">
        <v>71.87</v>
      </c>
      <c r="F68">
        <v>35.935000000000002</v>
      </c>
      <c r="G68">
        <v>-45.1</v>
      </c>
      <c r="H68">
        <v>-90.2</v>
      </c>
      <c r="I68">
        <f t="shared" si="5"/>
        <v>12</v>
      </c>
      <c r="J68">
        <v>132.80000000000001</v>
      </c>
      <c r="K68">
        <v>-10.130000000000001</v>
      </c>
      <c r="L68">
        <v>80</v>
      </c>
      <c r="M68">
        <f t="shared" si="6"/>
        <v>0</v>
      </c>
      <c r="N68" t="s">
        <v>178</v>
      </c>
      <c r="O68">
        <v>32</v>
      </c>
      <c r="P68">
        <v>175000</v>
      </c>
      <c r="Q68">
        <v>662</v>
      </c>
      <c r="R68">
        <v>272</v>
      </c>
      <c r="S68">
        <v>72</v>
      </c>
      <c r="T68" s="5">
        <v>7.7014146226155225</v>
      </c>
      <c r="U68" s="5">
        <v>0.50900912749804883</v>
      </c>
      <c r="V68" s="5">
        <v>-90.264766174361355</v>
      </c>
      <c r="W68" s="5">
        <v>2.4234328464773219E-2</v>
      </c>
      <c r="X68" s="5">
        <v>0.84666272925628727</v>
      </c>
      <c r="Y68" s="5">
        <v>6.3209570087990163E-2</v>
      </c>
      <c r="Z68" s="5">
        <v>5.0105032430518044</v>
      </c>
      <c r="AA68" s="5">
        <v>0.31844390307006781</v>
      </c>
      <c r="AB68" s="5">
        <v>0.25951146833054661</v>
      </c>
      <c r="AC68" s="5">
        <v>0.13983341966742022</v>
      </c>
      <c r="AD68" s="5">
        <v>1.2131847215978417</v>
      </c>
    </row>
    <row r="69" spans="1:30">
      <c r="A69">
        <v>68</v>
      </c>
      <c r="B69">
        <v>53</v>
      </c>
      <c r="C69">
        <v>980011</v>
      </c>
      <c r="D69" s="2">
        <v>41541.422551620373</v>
      </c>
      <c r="E69">
        <v>71.87</v>
      </c>
      <c r="F69">
        <v>35.935000000000002</v>
      </c>
      <c r="G69">
        <v>-45.1</v>
      </c>
      <c r="H69">
        <v>-89.8</v>
      </c>
      <c r="I69">
        <f xml:space="preserve">   7</f>
        <v>7</v>
      </c>
      <c r="J69">
        <v>116.8</v>
      </c>
      <c r="K69">
        <v>-12.752000000000001</v>
      </c>
      <c r="L69">
        <v>80</v>
      </c>
      <c r="M69">
        <f t="shared" si="6"/>
        <v>0</v>
      </c>
      <c r="N69" t="s">
        <v>178</v>
      </c>
      <c r="O69">
        <v>32</v>
      </c>
      <c r="P69">
        <v>276000</v>
      </c>
      <c r="Q69">
        <v>1049</v>
      </c>
      <c r="R69">
        <v>300</v>
      </c>
      <c r="S69">
        <v>120</v>
      </c>
      <c r="T69" s="5">
        <v>5.3262929455049939</v>
      </c>
      <c r="U69" s="5">
        <v>0.31479547088915505</v>
      </c>
      <c r="V69" s="5">
        <v>-89.952860146793626</v>
      </c>
      <c r="W69" s="5">
        <v>3.0930606741140277E-2</v>
      </c>
      <c r="X69" s="5">
        <v>1.1282298402766078</v>
      </c>
      <c r="Y69" s="5">
        <v>9.3335504108561354E-2</v>
      </c>
      <c r="Z69" s="5">
        <v>6.6660061140300906</v>
      </c>
      <c r="AA69" s="5">
        <v>0.37555884273006962</v>
      </c>
      <c r="AB69" s="5">
        <v>0.38984937660339092</v>
      </c>
      <c r="AC69" s="5">
        <v>0.13631760676567503</v>
      </c>
      <c r="AD69" s="5">
        <v>0.84009062557024761</v>
      </c>
    </row>
    <row r="70" spans="1:30">
      <c r="A70">
        <v>69</v>
      </c>
      <c r="B70">
        <v>17</v>
      </c>
      <c r="C70">
        <v>980011</v>
      </c>
      <c r="D70" s="2">
        <v>41541.436213425928</v>
      </c>
      <c r="E70">
        <v>71.87</v>
      </c>
      <c r="F70">
        <v>35.935000000000002</v>
      </c>
      <c r="G70">
        <v>-45.1</v>
      </c>
      <c r="H70">
        <v>-89.8</v>
      </c>
      <c r="I70">
        <f xml:space="preserve">   5.5</f>
        <v>5.5</v>
      </c>
      <c r="J70">
        <v>116.8</v>
      </c>
      <c r="K70">
        <v>-13.098000000000001</v>
      </c>
      <c r="L70">
        <v>80</v>
      </c>
      <c r="M70">
        <f t="shared" si="6"/>
        <v>0</v>
      </c>
      <c r="N70" t="s">
        <v>178</v>
      </c>
      <c r="O70">
        <v>32</v>
      </c>
      <c r="P70">
        <v>282000</v>
      </c>
      <c r="Q70">
        <v>1068</v>
      </c>
      <c r="R70">
        <v>290</v>
      </c>
      <c r="S70">
        <v>117</v>
      </c>
      <c r="T70" s="5">
        <v>4.4108036182843398</v>
      </c>
      <c r="U70" s="5">
        <v>0.31325825078238245</v>
      </c>
      <c r="V70" s="5">
        <v>-89.817778561953034</v>
      </c>
      <c r="W70" s="5">
        <v>3.597415282030908E-2</v>
      </c>
      <c r="X70" s="5">
        <v>1.0746468489900109</v>
      </c>
      <c r="Y70" s="5">
        <v>0.10155218133622598</v>
      </c>
      <c r="Z70" s="5">
        <v>6.1322138217418969</v>
      </c>
      <c r="AA70" s="5">
        <v>0.29920422023500354</v>
      </c>
      <c r="AB70" s="5">
        <v>0.33514720880306997</v>
      </c>
      <c r="AC70" s="5">
        <v>0.11914023876944037</v>
      </c>
      <c r="AD70" s="5">
        <v>0.96073034117165856</v>
      </c>
    </row>
    <row r="71" spans="1:30">
      <c r="A71">
        <v>70</v>
      </c>
      <c r="B71">
        <v>16</v>
      </c>
      <c r="C71">
        <v>980011</v>
      </c>
      <c r="D71" s="2">
        <v>41541.448753472221</v>
      </c>
      <c r="E71">
        <v>71.87</v>
      </c>
      <c r="F71">
        <v>35.935000000000002</v>
      </c>
      <c r="G71">
        <v>-45.1</v>
      </c>
      <c r="H71">
        <v>-89.8</v>
      </c>
      <c r="I71">
        <f xml:space="preserve">   5.5</f>
        <v>5.5</v>
      </c>
      <c r="J71">
        <v>115.8</v>
      </c>
      <c r="K71">
        <v>-13.026999999999999</v>
      </c>
      <c r="L71">
        <v>80</v>
      </c>
      <c r="M71">
        <f t="shared" si="6"/>
        <v>0</v>
      </c>
      <c r="N71" t="s">
        <v>178</v>
      </c>
      <c r="O71">
        <v>32</v>
      </c>
      <c r="P71">
        <v>282000</v>
      </c>
      <c r="Q71">
        <v>1074</v>
      </c>
      <c r="R71">
        <v>304</v>
      </c>
      <c r="S71">
        <v>110</v>
      </c>
      <c r="T71" s="5">
        <v>5.4228313317133914</v>
      </c>
      <c r="U71" s="5">
        <v>0.39850744117518067</v>
      </c>
      <c r="V71" s="5">
        <v>-89.812760127556331</v>
      </c>
      <c r="W71" s="5">
        <v>4.2017370801277577E-2</v>
      </c>
      <c r="X71" s="5">
        <v>1.2134627537194254</v>
      </c>
      <c r="Y71" s="5">
        <v>0.12659782356222074</v>
      </c>
      <c r="Z71" s="5">
        <v>7.1204890772661971</v>
      </c>
      <c r="AA71" s="5">
        <v>0.45831860998046686</v>
      </c>
      <c r="AB71" s="5">
        <v>0.24420879965563733</v>
      </c>
      <c r="AC71" s="5">
        <v>0.1654011926141481</v>
      </c>
      <c r="AD71" s="5">
        <v>1.0604214300610206</v>
      </c>
    </row>
    <row r="72" spans="1:30">
      <c r="A72">
        <v>71</v>
      </c>
      <c r="B72">
        <v>15</v>
      </c>
      <c r="C72">
        <v>980011</v>
      </c>
      <c r="D72" s="2">
        <v>41541.461273263893</v>
      </c>
      <c r="E72">
        <v>71.87</v>
      </c>
      <c r="F72">
        <v>35.935000000000002</v>
      </c>
      <c r="G72">
        <v>-45.1</v>
      </c>
      <c r="H72">
        <v>-89.8</v>
      </c>
      <c r="I72">
        <f xml:space="preserve">   5.5</f>
        <v>5.5</v>
      </c>
      <c r="J72">
        <v>114.8</v>
      </c>
      <c r="K72">
        <v>-13.026999999999999</v>
      </c>
      <c r="L72">
        <v>80</v>
      </c>
      <c r="M72">
        <f t="shared" si="6"/>
        <v>0</v>
      </c>
      <c r="N72" t="s">
        <v>178</v>
      </c>
      <c r="O72">
        <v>32</v>
      </c>
      <c r="P72">
        <v>249183</v>
      </c>
      <c r="Q72">
        <v>948</v>
      </c>
      <c r="R72">
        <v>257</v>
      </c>
      <c r="S72">
        <v>109</v>
      </c>
      <c r="T72" s="5">
        <v>6.0491564400035998</v>
      </c>
      <c r="U72" s="5">
        <v>0.44756447305902147</v>
      </c>
      <c r="V72" s="5">
        <v>-89.820464417201094</v>
      </c>
      <c r="W72" s="5">
        <v>4.6237732564221562E-2</v>
      </c>
      <c r="X72" s="5">
        <v>1.3583070610068941</v>
      </c>
      <c r="Y72" s="5">
        <v>0.14724763303473198</v>
      </c>
      <c r="Z72" s="5">
        <v>7.3169511781182299</v>
      </c>
      <c r="AA72" s="5">
        <v>0.59717143830800767</v>
      </c>
      <c r="AB72" s="5">
        <v>0.56312660874756126</v>
      </c>
      <c r="AC72" s="5">
        <v>0.19646407185709391</v>
      </c>
      <c r="AD72" s="5">
        <v>0.93748844937910514</v>
      </c>
    </row>
    <row r="73" spans="1:30">
      <c r="A73">
        <v>72</v>
      </c>
      <c r="B73">
        <v>65</v>
      </c>
      <c r="C73">
        <v>980011</v>
      </c>
      <c r="D73" s="2">
        <v>41541.474359375003</v>
      </c>
      <c r="E73">
        <v>71.87</v>
      </c>
      <c r="F73">
        <v>35.935000000000002</v>
      </c>
      <c r="G73">
        <v>-45.1</v>
      </c>
      <c r="H73">
        <v>-90.2</v>
      </c>
      <c r="I73">
        <f xml:space="preserve">  12</f>
        <v>12</v>
      </c>
      <c r="J73">
        <v>120.8</v>
      </c>
      <c r="K73">
        <v>-10.473000000000001</v>
      </c>
      <c r="L73">
        <v>80</v>
      </c>
      <c r="M73">
        <f t="shared" si="6"/>
        <v>0</v>
      </c>
      <c r="N73" t="s">
        <v>178</v>
      </c>
      <c r="O73">
        <v>32</v>
      </c>
      <c r="P73">
        <v>230000</v>
      </c>
      <c r="Q73">
        <v>870</v>
      </c>
      <c r="R73">
        <v>288</v>
      </c>
      <c r="S73">
        <v>95</v>
      </c>
      <c r="T73" s="5">
        <v>5.3052253468890873</v>
      </c>
      <c r="U73" s="5">
        <v>0.44855401750816015</v>
      </c>
      <c r="V73" s="5">
        <v>-90.08906738050419</v>
      </c>
      <c r="W73" s="5">
        <v>4.1649815158466955E-2</v>
      </c>
      <c r="X73" s="5">
        <v>1.051494985589706</v>
      </c>
      <c r="Y73" s="5">
        <v>0.11457544543681412</v>
      </c>
      <c r="Z73" s="5">
        <v>6.844009977604709</v>
      </c>
      <c r="AA73" s="5">
        <v>0.36716455478579446</v>
      </c>
      <c r="AB73" s="5">
        <v>5.4923579400038183E-2</v>
      </c>
      <c r="AC73" s="5">
        <v>0.15831899009229303</v>
      </c>
      <c r="AD73" s="5">
        <v>1.2083131845239237</v>
      </c>
    </row>
    <row r="74" spans="1:30">
      <c r="A74">
        <v>73</v>
      </c>
      <c r="B74">
        <v>69</v>
      </c>
      <c r="C74">
        <v>980011</v>
      </c>
      <c r="D74" s="2">
        <v>41541.484558796299</v>
      </c>
      <c r="E74">
        <v>71.87</v>
      </c>
      <c r="F74">
        <v>35.935000000000002</v>
      </c>
      <c r="G74">
        <v>-45.1</v>
      </c>
      <c r="H74">
        <v>-90.1</v>
      </c>
      <c r="I74">
        <f xml:space="preserve">  12</f>
        <v>12</v>
      </c>
      <c r="J74">
        <v>121</v>
      </c>
      <c r="K74">
        <v>-10.473000000000001</v>
      </c>
      <c r="L74">
        <v>80</v>
      </c>
      <c r="M74">
        <f t="shared" si="6"/>
        <v>0</v>
      </c>
      <c r="N74" t="s">
        <v>178</v>
      </c>
      <c r="O74">
        <v>32</v>
      </c>
      <c r="P74">
        <v>230000</v>
      </c>
      <c r="Q74">
        <v>876</v>
      </c>
      <c r="R74">
        <v>260</v>
      </c>
      <c r="S74">
        <v>96</v>
      </c>
      <c r="T74" s="5">
        <v>6.2566258072298329</v>
      </c>
      <c r="U74" s="5">
        <v>0.46260634366776299</v>
      </c>
      <c r="V74" s="5">
        <v>-90.080960248105214</v>
      </c>
      <c r="W74" s="5">
        <v>4.4775213217213762E-2</v>
      </c>
      <c r="X74" s="5">
        <v>1.2784253816307924</v>
      </c>
      <c r="Y74" s="5">
        <v>0.13758634142412701</v>
      </c>
      <c r="Z74" s="5">
        <v>7.692497871038884</v>
      </c>
      <c r="AA74" s="5">
        <v>0.5500214642677882</v>
      </c>
      <c r="AB74" s="5">
        <v>0.40880817755134463</v>
      </c>
      <c r="AC74" s="5">
        <v>0.194070731270159</v>
      </c>
      <c r="AD74" s="5">
        <v>1.0168195530990809</v>
      </c>
    </row>
    <row r="75" spans="1:30">
      <c r="A75">
        <v>74</v>
      </c>
      <c r="B75">
        <v>70</v>
      </c>
      <c r="C75">
        <v>980011</v>
      </c>
      <c r="D75" s="2">
        <v>41541.494795833336</v>
      </c>
      <c r="E75">
        <v>71.87</v>
      </c>
      <c r="F75">
        <v>35.935000000000002</v>
      </c>
      <c r="G75">
        <v>-45.1</v>
      </c>
      <c r="H75">
        <v>-90.1</v>
      </c>
      <c r="I75">
        <f xml:space="preserve">  12</f>
        <v>12</v>
      </c>
      <c r="J75">
        <v>120.6</v>
      </c>
      <c r="K75">
        <v>-10.473000000000001</v>
      </c>
      <c r="L75">
        <v>80</v>
      </c>
      <c r="M75">
        <f t="shared" si="6"/>
        <v>0</v>
      </c>
      <c r="N75" t="s">
        <v>178</v>
      </c>
      <c r="O75">
        <v>32</v>
      </c>
      <c r="P75">
        <v>230000</v>
      </c>
      <c r="Q75">
        <v>875</v>
      </c>
      <c r="R75">
        <v>288</v>
      </c>
      <c r="S75">
        <v>99</v>
      </c>
      <c r="T75" s="5">
        <v>5.5134891137727458</v>
      </c>
      <c r="U75" s="5">
        <v>0.43089386399762641</v>
      </c>
      <c r="V75" s="5">
        <v>-90.039004313204728</v>
      </c>
      <c r="W75" s="5">
        <v>3.9312460507616727E-2</v>
      </c>
      <c r="X75" s="5">
        <v>1.0776758996708484</v>
      </c>
      <c r="Y75" s="5">
        <v>0.10935450143321576</v>
      </c>
      <c r="Z75" s="5">
        <v>7.0080381728046941</v>
      </c>
      <c r="AA75" s="5">
        <v>0.37743072884692697</v>
      </c>
      <c r="AB75" s="5">
        <v>7.9240721164183334E-2</v>
      </c>
      <c r="AC75" s="5">
        <v>0.15537263039057897</v>
      </c>
      <c r="AD75" s="5">
        <v>1.1301045962358338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700"/>
  <sheetViews>
    <sheetView topLeftCell="A1105" workbookViewId="0"/>
  </sheetViews>
  <sheetFormatPr defaultRowHeight="15"/>
  <sheetData>
    <row r="1" spans="1:2">
      <c r="A1" t="s">
        <v>197</v>
      </c>
      <c r="B1">
        <v>67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181</v>
      </c>
      <c r="B18" t="s">
        <v>160</v>
      </c>
      <c r="C18" t="s">
        <v>163</v>
      </c>
      <c r="D18" t="s">
        <v>180</v>
      </c>
      <c r="E18" t="s">
        <v>179</v>
      </c>
      <c r="F18" t="s">
        <v>200</v>
      </c>
    </row>
    <row r="19" spans="1:10">
      <c r="A19">
        <v>1</v>
      </c>
      <c r="B19">
        <v>-91.947999999999993</v>
      </c>
      <c r="C19">
        <v>653</v>
      </c>
      <c r="D19">
        <v>175000</v>
      </c>
      <c r="E19">
        <v>66</v>
      </c>
      <c r="F19" s="3"/>
      <c r="J19" t="s">
        <v>199</v>
      </c>
    </row>
    <row r="20" spans="1:10">
      <c r="A20">
        <v>2</v>
      </c>
      <c r="B20">
        <v>-91.838999999999999</v>
      </c>
      <c r="C20">
        <v>653</v>
      </c>
      <c r="D20">
        <v>175000</v>
      </c>
      <c r="E20">
        <v>110</v>
      </c>
      <c r="F20" s="3"/>
    </row>
    <row r="21" spans="1:10">
      <c r="A21">
        <v>3</v>
      </c>
      <c r="B21">
        <v>-91.724000000000004</v>
      </c>
      <c r="C21">
        <v>653</v>
      </c>
      <c r="D21">
        <v>175000</v>
      </c>
      <c r="E21">
        <v>86</v>
      </c>
      <c r="F21" s="3"/>
    </row>
    <row r="22" spans="1:10">
      <c r="A22">
        <v>4</v>
      </c>
      <c r="B22">
        <v>-91.611999999999995</v>
      </c>
      <c r="C22">
        <v>653</v>
      </c>
      <c r="D22">
        <v>175000</v>
      </c>
      <c r="E22">
        <v>101</v>
      </c>
      <c r="F22" s="3">
        <v>106.95837973666967</v>
      </c>
    </row>
    <row r="23" spans="1:10">
      <c r="A23">
        <v>5</v>
      </c>
      <c r="B23">
        <v>-91.5</v>
      </c>
      <c r="C23">
        <v>653</v>
      </c>
      <c r="D23">
        <v>175000</v>
      </c>
      <c r="E23">
        <v>108</v>
      </c>
      <c r="F23" s="3">
        <v>107.16332512951568</v>
      </c>
    </row>
    <row r="24" spans="1:10">
      <c r="A24">
        <v>6</v>
      </c>
      <c r="B24">
        <v>-91.394000000000005</v>
      </c>
      <c r="C24">
        <v>653</v>
      </c>
      <c r="D24">
        <v>175000</v>
      </c>
      <c r="E24">
        <v>120</v>
      </c>
      <c r="F24" s="3">
        <v>107.68507441871873</v>
      </c>
    </row>
    <row r="25" spans="1:10">
      <c r="A25">
        <v>7</v>
      </c>
      <c r="B25">
        <v>-91.281000000000006</v>
      </c>
      <c r="C25">
        <v>653</v>
      </c>
      <c r="D25">
        <v>175000</v>
      </c>
      <c r="E25">
        <v>120</v>
      </c>
      <c r="F25" s="3">
        <v>109.1603735382695</v>
      </c>
    </row>
    <row r="26" spans="1:10">
      <c r="A26">
        <v>8</v>
      </c>
      <c r="B26">
        <v>-91.165000000000006</v>
      </c>
      <c r="C26">
        <v>653</v>
      </c>
      <c r="D26">
        <v>175000</v>
      </c>
      <c r="E26">
        <v>105</v>
      </c>
      <c r="F26" s="3">
        <v>112.9152454975526</v>
      </c>
    </row>
    <row r="27" spans="1:10">
      <c r="A27">
        <v>9</v>
      </c>
      <c r="B27">
        <v>-91.049000000000007</v>
      </c>
      <c r="C27">
        <v>653</v>
      </c>
      <c r="D27">
        <v>175000</v>
      </c>
      <c r="E27">
        <v>115</v>
      </c>
      <c r="F27" s="3">
        <v>121.07917780667304</v>
      </c>
    </row>
    <row r="28" spans="1:10">
      <c r="A28">
        <v>10</v>
      </c>
      <c r="B28">
        <v>-90.933999999999997</v>
      </c>
      <c r="C28">
        <v>653</v>
      </c>
      <c r="D28">
        <v>175000</v>
      </c>
      <c r="E28">
        <v>133</v>
      </c>
      <c r="F28" s="3">
        <v>136.09339207004234</v>
      </c>
    </row>
    <row r="29" spans="1:10">
      <c r="A29">
        <v>11</v>
      </c>
      <c r="B29">
        <v>-90.823999999999998</v>
      </c>
      <c r="C29">
        <v>653</v>
      </c>
      <c r="D29">
        <v>175000</v>
      </c>
      <c r="E29">
        <v>149</v>
      </c>
      <c r="F29" s="3">
        <v>158.42144515952427</v>
      </c>
    </row>
    <row r="30" spans="1:10">
      <c r="A30">
        <v>12</v>
      </c>
      <c r="B30">
        <v>-90.709000000000003</v>
      </c>
      <c r="C30">
        <v>653</v>
      </c>
      <c r="D30">
        <v>175000</v>
      </c>
      <c r="E30">
        <v>195</v>
      </c>
      <c r="F30" s="3">
        <v>188.83622502251265</v>
      </c>
    </row>
    <row r="31" spans="1:10">
      <c r="A31">
        <v>13</v>
      </c>
      <c r="B31">
        <v>-90.594999999999999</v>
      </c>
      <c r="C31">
        <v>653</v>
      </c>
      <c r="D31">
        <v>175000</v>
      </c>
      <c r="E31">
        <v>227</v>
      </c>
      <c r="F31" s="3">
        <v>220.65188902776515</v>
      </c>
    </row>
    <row r="32" spans="1:10">
      <c r="A32">
        <v>14</v>
      </c>
      <c r="B32">
        <v>-90.486999999999995</v>
      </c>
      <c r="C32">
        <v>653</v>
      </c>
      <c r="D32">
        <v>175000</v>
      </c>
      <c r="E32">
        <v>261</v>
      </c>
      <c r="F32" s="3">
        <v>244.37747937231813</v>
      </c>
    </row>
    <row r="33" spans="1:6">
      <c r="A33">
        <v>15</v>
      </c>
      <c r="B33">
        <v>-90.372</v>
      </c>
      <c r="C33">
        <v>653</v>
      </c>
      <c r="D33">
        <v>175000</v>
      </c>
      <c r="E33">
        <v>255</v>
      </c>
      <c r="F33" s="3">
        <v>254.61009315134569</v>
      </c>
    </row>
    <row r="34" spans="1:6">
      <c r="A34">
        <v>16</v>
      </c>
      <c r="B34">
        <v>-90.256</v>
      </c>
      <c r="C34">
        <v>653</v>
      </c>
      <c r="D34">
        <v>175000</v>
      </c>
      <c r="E34">
        <v>222</v>
      </c>
      <c r="F34" s="3">
        <v>245.54947921290722</v>
      </c>
    </row>
    <row r="35" spans="1:6">
      <c r="A35">
        <v>17</v>
      </c>
      <c r="B35">
        <v>-90.14</v>
      </c>
      <c r="C35">
        <v>653</v>
      </c>
      <c r="D35">
        <v>175000</v>
      </c>
      <c r="E35">
        <v>229</v>
      </c>
      <c r="F35" s="3">
        <v>220.48789367672842</v>
      </c>
    </row>
    <row r="36" spans="1:6">
      <c r="A36">
        <v>18</v>
      </c>
      <c r="B36">
        <v>-90.025000000000006</v>
      </c>
      <c r="C36">
        <v>653</v>
      </c>
      <c r="D36">
        <v>175000</v>
      </c>
      <c r="E36">
        <v>185</v>
      </c>
      <c r="F36" s="3">
        <v>188.4499051849283</v>
      </c>
    </row>
    <row r="37" spans="1:6">
      <c r="A37">
        <v>19</v>
      </c>
      <c r="B37">
        <v>-89.918999999999997</v>
      </c>
      <c r="C37">
        <v>653</v>
      </c>
      <c r="D37">
        <v>175000</v>
      </c>
      <c r="E37">
        <v>152</v>
      </c>
      <c r="F37" s="3">
        <v>160.37084075983671</v>
      </c>
    </row>
    <row r="38" spans="1:6">
      <c r="A38">
        <v>20</v>
      </c>
      <c r="B38">
        <v>-89.805999999999997</v>
      </c>
      <c r="C38">
        <v>653</v>
      </c>
      <c r="D38">
        <v>175000</v>
      </c>
      <c r="E38">
        <v>165</v>
      </c>
      <c r="F38" s="3">
        <v>137.14371971386589</v>
      </c>
    </row>
    <row r="39" spans="1:6">
      <c r="A39">
        <v>21</v>
      </c>
      <c r="B39">
        <v>-89.691000000000003</v>
      </c>
      <c r="C39">
        <v>653</v>
      </c>
      <c r="D39">
        <v>175000</v>
      </c>
      <c r="E39">
        <v>132</v>
      </c>
      <c r="F39" s="3">
        <v>121.95663302140585</v>
      </c>
    </row>
    <row r="40" spans="1:6">
      <c r="A40">
        <v>22</v>
      </c>
      <c r="B40">
        <v>-89.576999999999998</v>
      </c>
      <c r="C40">
        <v>653</v>
      </c>
      <c r="D40">
        <v>175000</v>
      </c>
      <c r="E40">
        <v>93</v>
      </c>
      <c r="F40" s="3">
        <v>113.79315945853938</v>
      </c>
    </row>
    <row r="41" spans="1:6">
      <c r="A41">
        <v>23</v>
      </c>
      <c r="B41">
        <v>-89.457999999999998</v>
      </c>
      <c r="C41">
        <v>653</v>
      </c>
      <c r="D41">
        <v>175000</v>
      </c>
      <c r="E41">
        <v>131</v>
      </c>
      <c r="F41" s="3">
        <v>109.90592386473801</v>
      </c>
    </row>
    <row r="42" spans="1:6">
      <c r="A42">
        <v>24</v>
      </c>
      <c r="B42">
        <v>-89.341999999999999</v>
      </c>
      <c r="C42">
        <v>653</v>
      </c>
      <c r="D42">
        <v>175000</v>
      </c>
      <c r="E42">
        <v>99</v>
      </c>
      <c r="F42" s="3">
        <v>108.46105442168633</v>
      </c>
    </row>
    <row r="43" spans="1:6">
      <c r="A43">
        <v>25</v>
      </c>
      <c r="B43">
        <v>-89.234999999999999</v>
      </c>
      <c r="C43">
        <v>653</v>
      </c>
      <c r="D43">
        <v>175000</v>
      </c>
      <c r="E43">
        <v>94</v>
      </c>
      <c r="F43" s="3">
        <v>108.01893453534643</v>
      </c>
    </row>
    <row r="44" spans="1:6">
      <c r="A44">
        <v>26</v>
      </c>
      <c r="B44">
        <v>-89.13</v>
      </c>
      <c r="C44">
        <v>653</v>
      </c>
      <c r="D44">
        <v>175000</v>
      </c>
      <c r="E44">
        <v>127</v>
      </c>
      <c r="F44" s="3">
        <v>107.90372693592775</v>
      </c>
    </row>
    <row r="45" spans="1:6">
      <c r="A45">
        <v>27</v>
      </c>
      <c r="B45">
        <v>-89.016000000000005</v>
      </c>
      <c r="C45">
        <v>653</v>
      </c>
      <c r="D45">
        <v>175000</v>
      </c>
      <c r="E45">
        <v>114</v>
      </c>
      <c r="F45" s="3">
        <v>107.89960460103249</v>
      </c>
    </row>
    <row r="46" spans="1:6">
      <c r="A46">
        <v>28</v>
      </c>
      <c r="B46">
        <v>-88.896000000000001</v>
      </c>
      <c r="C46">
        <v>653</v>
      </c>
      <c r="D46">
        <v>175000</v>
      </c>
      <c r="E46">
        <v>98</v>
      </c>
      <c r="F46" s="3">
        <v>107.93394394047442</v>
      </c>
    </row>
    <row r="47" spans="1:6">
      <c r="A47">
        <v>29</v>
      </c>
      <c r="B47">
        <v>-88.790999999999997</v>
      </c>
      <c r="C47">
        <v>653</v>
      </c>
      <c r="D47">
        <v>175000</v>
      </c>
      <c r="E47">
        <v>120</v>
      </c>
      <c r="F47" s="3">
        <v>107.97180632250792</v>
      </c>
    </row>
    <row r="48" spans="1:6">
      <c r="A48">
        <v>30</v>
      </c>
      <c r="B48">
        <v>-88.671999999999997</v>
      </c>
      <c r="C48">
        <v>653</v>
      </c>
      <c r="D48">
        <v>175000</v>
      </c>
      <c r="E48">
        <v>102</v>
      </c>
      <c r="F48" s="3">
        <v>108.01651679268078</v>
      </c>
    </row>
    <row r="49" spans="1:6">
      <c r="A49">
        <v>31</v>
      </c>
      <c r="B49">
        <v>-88.56</v>
      </c>
      <c r="C49">
        <v>653</v>
      </c>
      <c r="D49">
        <v>175000</v>
      </c>
      <c r="E49">
        <v>97</v>
      </c>
      <c r="F49" s="3">
        <v>108.05892733260207</v>
      </c>
    </row>
    <row r="50" spans="1:6">
      <c r="A50">
        <v>32</v>
      </c>
      <c r="B50">
        <v>-88.451999999999998</v>
      </c>
      <c r="C50">
        <v>653</v>
      </c>
      <c r="D50">
        <v>175000</v>
      </c>
      <c r="E50">
        <v>123</v>
      </c>
      <c r="F50" s="3">
        <v>108.09987031755257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181</v>
      </c>
      <c r="B68" t="s">
        <v>160</v>
      </c>
      <c r="C68" t="s">
        <v>163</v>
      </c>
      <c r="D68" t="s">
        <v>180</v>
      </c>
      <c r="E68" t="s">
        <v>179</v>
      </c>
      <c r="F68" t="s">
        <v>200</v>
      </c>
    </row>
    <row r="69" spans="1:10">
      <c r="A69">
        <v>1</v>
      </c>
      <c r="B69">
        <v>-91.947999999999993</v>
      </c>
      <c r="C69">
        <v>653</v>
      </c>
      <c r="D69">
        <v>175000</v>
      </c>
      <c r="E69">
        <v>92</v>
      </c>
      <c r="F69" s="3"/>
      <c r="J69" t="s">
        <v>213</v>
      </c>
    </row>
    <row r="70" spans="1:10">
      <c r="A70">
        <v>2</v>
      </c>
      <c r="B70">
        <v>-91.838999999999999</v>
      </c>
      <c r="C70">
        <v>653</v>
      </c>
      <c r="D70">
        <v>175000</v>
      </c>
      <c r="E70">
        <v>94</v>
      </c>
      <c r="F70" s="3"/>
    </row>
    <row r="71" spans="1:10">
      <c r="A71">
        <v>3</v>
      </c>
      <c r="B71">
        <v>-91.724000000000004</v>
      </c>
      <c r="C71">
        <v>653</v>
      </c>
      <c r="D71">
        <v>175000</v>
      </c>
      <c r="E71">
        <v>91</v>
      </c>
      <c r="F71" s="3"/>
    </row>
    <row r="72" spans="1:10">
      <c r="A72">
        <v>4</v>
      </c>
      <c r="B72">
        <v>-91.611999999999995</v>
      </c>
      <c r="C72">
        <v>653</v>
      </c>
      <c r="D72">
        <v>175000</v>
      </c>
      <c r="E72">
        <v>108</v>
      </c>
      <c r="F72" s="3">
        <v>99.654491293910482</v>
      </c>
    </row>
    <row r="73" spans="1:10">
      <c r="A73">
        <v>5</v>
      </c>
      <c r="B73">
        <v>-91.5</v>
      </c>
      <c r="C73">
        <v>653</v>
      </c>
      <c r="D73">
        <v>175000</v>
      </c>
      <c r="E73">
        <v>94</v>
      </c>
      <c r="F73" s="3">
        <v>101.19963415951321</v>
      </c>
    </row>
    <row r="74" spans="1:10">
      <c r="A74">
        <v>6</v>
      </c>
      <c r="B74">
        <v>-91.394000000000005</v>
      </c>
      <c r="C74">
        <v>653</v>
      </c>
      <c r="D74">
        <v>175000</v>
      </c>
      <c r="E74">
        <v>119</v>
      </c>
      <c r="F74" s="3">
        <v>103.70811879944171</v>
      </c>
    </row>
    <row r="75" spans="1:10">
      <c r="A75">
        <v>7</v>
      </c>
      <c r="B75">
        <v>-91.281000000000006</v>
      </c>
      <c r="C75">
        <v>653</v>
      </c>
      <c r="D75">
        <v>175000</v>
      </c>
      <c r="E75">
        <v>94</v>
      </c>
      <c r="F75" s="3">
        <v>108.55031125445022</v>
      </c>
    </row>
    <row r="76" spans="1:10">
      <c r="A76">
        <v>8</v>
      </c>
      <c r="B76">
        <v>-91.165000000000006</v>
      </c>
      <c r="C76">
        <v>653</v>
      </c>
      <c r="D76">
        <v>175000</v>
      </c>
      <c r="E76">
        <v>109</v>
      </c>
      <c r="F76" s="3">
        <v>117.49505284961863</v>
      </c>
    </row>
    <row r="77" spans="1:10">
      <c r="A77">
        <v>9</v>
      </c>
      <c r="B77">
        <v>-91.049000000000007</v>
      </c>
      <c r="C77">
        <v>653</v>
      </c>
      <c r="D77">
        <v>175000</v>
      </c>
      <c r="E77">
        <v>145</v>
      </c>
      <c r="F77" s="3">
        <v>132.39800418853545</v>
      </c>
    </row>
    <row r="78" spans="1:10">
      <c r="A78">
        <v>10</v>
      </c>
      <c r="B78">
        <v>-90.933999999999997</v>
      </c>
      <c r="C78">
        <v>653</v>
      </c>
      <c r="D78">
        <v>175000</v>
      </c>
      <c r="E78">
        <v>155</v>
      </c>
      <c r="F78" s="3">
        <v>154.34965321491643</v>
      </c>
    </row>
    <row r="79" spans="1:10">
      <c r="A79">
        <v>11</v>
      </c>
      <c r="B79">
        <v>-90.823999999999998</v>
      </c>
      <c r="C79">
        <v>653</v>
      </c>
      <c r="D79">
        <v>175000</v>
      </c>
      <c r="E79">
        <v>197</v>
      </c>
      <c r="F79" s="3">
        <v>181.54678738094339</v>
      </c>
    </row>
    <row r="80" spans="1:10">
      <c r="A80">
        <v>12</v>
      </c>
      <c r="B80">
        <v>-90.709000000000003</v>
      </c>
      <c r="C80">
        <v>653</v>
      </c>
      <c r="D80">
        <v>175000</v>
      </c>
      <c r="E80">
        <v>189</v>
      </c>
      <c r="F80" s="3">
        <v>213.27310842149669</v>
      </c>
    </row>
    <row r="81" spans="1:6">
      <c r="A81">
        <v>13</v>
      </c>
      <c r="B81">
        <v>-90.594999999999999</v>
      </c>
      <c r="C81">
        <v>653</v>
      </c>
      <c r="D81">
        <v>175000</v>
      </c>
      <c r="E81">
        <v>261</v>
      </c>
      <c r="F81" s="3">
        <v>242.24733824822462</v>
      </c>
    </row>
    <row r="82" spans="1:6">
      <c r="A82">
        <v>14</v>
      </c>
      <c r="B82">
        <v>-90.486999999999995</v>
      </c>
      <c r="C82">
        <v>653</v>
      </c>
      <c r="D82">
        <v>175000</v>
      </c>
      <c r="E82">
        <v>257</v>
      </c>
      <c r="F82" s="3">
        <v>261.20135891163403</v>
      </c>
    </row>
    <row r="83" spans="1:6">
      <c r="A83">
        <v>15</v>
      </c>
      <c r="B83">
        <v>-90.372</v>
      </c>
      <c r="C83">
        <v>653</v>
      </c>
      <c r="D83">
        <v>175000</v>
      </c>
      <c r="E83">
        <v>263</v>
      </c>
      <c r="F83" s="3">
        <v>267.14907865219186</v>
      </c>
    </row>
    <row r="84" spans="1:6">
      <c r="A84">
        <v>16</v>
      </c>
      <c r="B84">
        <v>-90.256</v>
      </c>
      <c r="C84">
        <v>653</v>
      </c>
      <c r="D84">
        <v>175000</v>
      </c>
      <c r="E84">
        <v>250</v>
      </c>
      <c r="F84" s="3">
        <v>256.82159182656045</v>
      </c>
    </row>
    <row r="85" spans="1:6">
      <c r="A85">
        <v>17</v>
      </c>
      <c r="B85">
        <v>-90.14</v>
      </c>
      <c r="C85">
        <v>653</v>
      </c>
      <c r="D85">
        <v>175000</v>
      </c>
      <c r="E85">
        <v>257</v>
      </c>
      <c r="F85" s="3">
        <v>233.36541867939141</v>
      </c>
    </row>
    <row r="86" spans="1:6">
      <c r="A86">
        <v>18</v>
      </c>
      <c r="B86">
        <v>-90.025000000000006</v>
      </c>
      <c r="C86">
        <v>653</v>
      </c>
      <c r="D86">
        <v>175000</v>
      </c>
      <c r="E86">
        <v>202</v>
      </c>
      <c r="F86" s="3">
        <v>203.62297190853377</v>
      </c>
    </row>
    <row r="87" spans="1:6">
      <c r="A87">
        <v>19</v>
      </c>
      <c r="B87">
        <v>-89.918999999999997</v>
      </c>
      <c r="C87">
        <v>653</v>
      </c>
      <c r="D87">
        <v>175000</v>
      </c>
      <c r="E87">
        <v>170</v>
      </c>
      <c r="F87" s="3">
        <v>176.42911506597429</v>
      </c>
    </row>
    <row r="88" spans="1:6">
      <c r="A88">
        <v>20</v>
      </c>
      <c r="B88">
        <v>-89.805999999999997</v>
      </c>
      <c r="C88">
        <v>653</v>
      </c>
      <c r="D88">
        <v>175000</v>
      </c>
      <c r="E88">
        <v>138</v>
      </c>
      <c r="F88" s="3">
        <v>152.18187080321201</v>
      </c>
    </row>
    <row r="89" spans="1:6">
      <c r="A89">
        <v>21</v>
      </c>
      <c r="B89">
        <v>-89.691000000000003</v>
      </c>
      <c r="C89">
        <v>653</v>
      </c>
      <c r="D89">
        <v>175000</v>
      </c>
      <c r="E89">
        <v>141</v>
      </c>
      <c r="F89" s="3">
        <v>134.55886126524464</v>
      </c>
    </row>
    <row r="90" spans="1:6">
      <c r="A90">
        <v>22</v>
      </c>
      <c r="B90">
        <v>-89.576999999999998</v>
      </c>
      <c r="C90">
        <v>653</v>
      </c>
      <c r="D90">
        <v>175000</v>
      </c>
      <c r="E90">
        <v>137</v>
      </c>
      <c r="F90" s="3">
        <v>123.7987974944607</v>
      </c>
    </row>
    <row r="91" spans="1:6">
      <c r="A91">
        <v>23</v>
      </c>
      <c r="B91">
        <v>-89.457999999999998</v>
      </c>
      <c r="C91">
        <v>653</v>
      </c>
      <c r="D91">
        <v>175000</v>
      </c>
      <c r="E91">
        <v>123</v>
      </c>
      <c r="F91" s="3">
        <v>117.94170023457038</v>
      </c>
    </row>
    <row r="92" spans="1:6">
      <c r="A92">
        <v>24</v>
      </c>
      <c r="B92">
        <v>-89.341999999999999</v>
      </c>
      <c r="C92">
        <v>653</v>
      </c>
      <c r="D92">
        <v>175000</v>
      </c>
      <c r="E92">
        <v>111</v>
      </c>
      <c r="F92" s="3">
        <v>115.55842790385415</v>
      </c>
    </row>
    <row r="93" spans="1:6">
      <c r="A93">
        <v>25</v>
      </c>
      <c r="B93">
        <v>-89.234999999999999</v>
      </c>
      <c r="C93">
        <v>653</v>
      </c>
      <c r="D93">
        <v>175000</v>
      </c>
      <c r="E93">
        <v>130</v>
      </c>
      <c r="F93" s="3">
        <v>114.9480157486533</v>
      </c>
    </row>
    <row r="94" spans="1:6">
      <c r="A94">
        <v>26</v>
      </c>
      <c r="B94">
        <v>-89.13</v>
      </c>
      <c r="C94">
        <v>653</v>
      </c>
      <c r="D94">
        <v>175000</v>
      </c>
      <c r="E94">
        <v>111</v>
      </c>
      <c r="F94" s="3">
        <v>115.07671174533999</v>
      </c>
    </row>
    <row r="95" spans="1:6">
      <c r="A95">
        <v>27</v>
      </c>
      <c r="B95">
        <v>-89.016000000000005</v>
      </c>
      <c r="C95">
        <v>653</v>
      </c>
      <c r="D95">
        <v>175000</v>
      </c>
      <c r="E95">
        <v>102</v>
      </c>
      <c r="F95" s="3">
        <v>115.57725699390505</v>
      </c>
    </row>
    <row r="96" spans="1:6">
      <c r="A96">
        <v>28</v>
      </c>
      <c r="B96">
        <v>-88.896000000000001</v>
      </c>
      <c r="C96">
        <v>653</v>
      </c>
      <c r="D96">
        <v>175000</v>
      </c>
      <c r="E96">
        <v>112</v>
      </c>
      <c r="F96" s="3">
        <v>116.25988665635205</v>
      </c>
    </row>
    <row r="97" spans="1:6">
      <c r="A97">
        <v>29</v>
      </c>
      <c r="B97">
        <v>-88.790999999999997</v>
      </c>
      <c r="C97">
        <v>653</v>
      </c>
      <c r="D97">
        <v>175000</v>
      </c>
      <c r="E97">
        <v>125</v>
      </c>
      <c r="F97" s="3">
        <v>116.90136484458489</v>
      </c>
    </row>
    <row r="98" spans="1:6">
      <c r="A98">
        <v>30</v>
      </c>
      <c r="B98">
        <v>-88.671999999999997</v>
      </c>
      <c r="C98">
        <v>653</v>
      </c>
      <c r="D98">
        <v>175000</v>
      </c>
      <c r="E98">
        <v>107</v>
      </c>
      <c r="F98" s="3">
        <v>117.64315283913972</v>
      </c>
    </row>
    <row r="99" spans="1:6">
      <c r="A99">
        <v>31</v>
      </c>
      <c r="B99">
        <v>-88.56</v>
      </c>
      <c r="C99">
        <v>653</v>
      </c>
      <c r="D99">
        <v>175000</v>
      </c>
      <c r="E99">
        <v>111</v>
      </c>
      <c r="F99" s="3">
        <v>118.34527930159864</v>
      </c>
    </row>
    <row r="100" spans="1:6">
      <c r="A100">
        <v>32</v>
      </c>
      <c r="B100">
        <v>-88.451999999999998</v>
      </c>
      <c r="C100">
        <v>653</v>
      </c>
      <c r="D100">
        <v>175000</v>
      </c>
      <c r="E100">
        <v>141</v>
      </c>
      <c r="F100" s="3">
        <v>119.02320407277432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181</v>
      </c>
      <c r="B118" t="s">
        <v>160</v>
      </c>
      <c r="C118" t="s">
        <v>163</v>
      </c>
      <c r="D118" t="s">
        <v>180</v>
      </c>
      <c r="E118" t="s">
        <v>179</v>
      </c>
      <c r="F118" t="s">
        <v>200</v>
      </c>
    </row>
    <row r="119" spans="1:10">
      <c r="A119">
        <v>1</v>
      </c>
      <c r="B119">
        <v>-91.947999999999993</v>
      </c>
      <c r="C119">
        <v>648</v>
      </c>
      <c r="D119">
        <v>175000</v>
      </c>
      <c r="E119">
        <v>62</v>
      </c>
      <c r="F119" s="3"/>
      <c r="J119" t="s">
        <v>214</v>
      </c>
    </row>
    <row r="120" spans="1:10">
      <c r="A120">
        <v>2</v>
      </c>
      <c r="B120">
        <v>-91.838999999999999</v>
      </c>
      <c r="C120">
        <v>648</v>
      </c>
      <c r="D120">
        <v>175000</v>
      </c>
      <c r="E120">
        <v>91</v>
      </c>
      <c r="F120" s="3"/>
    </row>
    <row r="121" spans="1:10">
      <c r="A121">
        <v>3</v>
      </c>
      <c r="B121">
        <v>-91.724000000000004</v>
      </c>
      <c r="C121">
        <v>648</v>
      </c>
      <c r="D121">
        <v>175000</v>
      </c>
      <c r="E121">
        <v>103</v>
      </c>
      <c r="F121" s="3"/>
    </row>
    <row r="122" spans="1:10">
      <c r="A122">
        <v>4</v>
      </c>
      <c r="B122">
        <v>-91.611999999999995</v>
      </c>
      <c r="C122">
        <v>648</v>
      </c>
      <c r="D122">
        <v>175000</v>
      </c>
      <c r="E122">
        <v>114</v>
      </c>
      <c r="F122" s="3">
        <v>110.62551178966704</v>
      </c>
    </row>
    <row r="123" spans="1:10">
      <c r="A123">
        <v>5</v>
      </c>
      <c r="B123">
        <v>-91.5</v>
      </c>
      <c r="C123">
        <v>648</v>
      </c>
      <c r="D123">
        <v>175000</v>
      </c>
      <c r="E123">
        <v>100</v>
      </c>
      <c r="F123" s="3">
        <v>111.16516398051397</v>
      </c>
    </row>
    <row r="124" spans="1:10">
      <c r="A124">
        <v>6</v>
      </c>
      <c r="B124">
        <v>-91.394000000000005</v>
      </c>
      <c r="C124">
        <v>648</v>
      </c>
      <c r="D124">
        <v>175000</v>
      </c>
      <c r="E124">
        <v>119</v>
      </c>
      <c r="F124" s="3">
        <v>112.37963992424102</v>
      </c>
    </row>
    <row r="125" spans="1:10">
      <c r="A125">
        <v>7</v>
      </c>
      <c r="B125">
        <v>-91.281000000000006</v>
      </c>
      <c r="C125">
        <v>648</v>
      </c>
      <c r="D125">
        <v>175000</v>
      </c>
      <c r="E125">
        <v>114</v>
      </c>
      <c r="F125" s="3">
        <v>115.24288726022513</v>
      </c>
    </row>
    <row r="126" spans="1:10">
      <c r="A126">
        <v>8</v>
      </c>
      <c r="B126">
        <v>-91.165000000000006</v>
      </c>
      <c r="C126">
        <v>648</v>
      </c>
      <c r="D126">
        <v>175000</v>
      </c>
      <c r="E126">
        <v>127</v>
      </c>
      <c r="F126" s="3">
        <v>121.28313245335914</v>
      </c>
    </row>
    <row r="127" spans="1:10">
      <c r="A127">
        <v>9</v>
      </c>
      <c r="B127">
        <v>-91.049000000000007</v>
      </c>
      <c r="C127">
        <v>648</v>
      </c>
      <c r="D127">
        <v>175000</v>
      </c>
      <c r="E127">
        <v>130</v>
      </c>
      <c r="F127" s="3">
        <v>132.37127559105204</v>
      </c>
    </row>
    <row r="128" spans="1:10">
      <c r="A128">
        <v>10</v>
      </c>
      <c r="B128">
        <v>-90.933999999999997</v>
      </c>
      <c r="C128">
        <v>648</v>
      </c>
      <c r="D128">
        <v>175000</v>
      </c>
      <c r="E128">
        <v>147</v>
      </c>
      <c r="F128" s="3">
        <v>150.05682369519232</v>
      </c>
    </row>
    <row r="129" spans="1:6">
      <c r="A129">
        <v>11</v>
      </c>
      <c r="B129">
        <v>-90.823999999999998</v>
      </c>
      <c r="C129">
        <v>648</v>
      </c>
      <c r="D129">
        <v>175000</v>
      </c>
      <c r="E129">
        <v>181</v>
      </c>
      <c r="F129" s="3">
        <v>173.58186213444176</v>
      </c>
    </row>
    <row r="130" spans="1:6">
      <c r="A130">
        <v>12</v>
      </c>
      <c r="B130">
        <v>-90.709000000000003</v>
      </c>
      <c r="C130">
        <v>648</v>
      </c>
      <c r="D130">
        <v>175000</v>
      </c>
      <c r="E130">
        <v>207</v>
      </c>
      <c r="F130" s="3">
        <v>203.0700477383082</v>
      </c>
    </row>
    <row r="131" spans="1:6">
      <c r="A131">
        <v>13</v>
      </c>
      <c r="B131">
        <v>-90.594999999999999</v>
      </c>
      <c r="C131">
        <v>648</v>
      </c>
      <c r="D131">
        <v>175000</v>
      </c>
      <c r="E131">
        <v>227</v>
      </c>
      <c r="F131" s="3">
        <v>232.3665753571473</v>
      </c>
    </row>
    <row r="132" spans="1:6">
      <c r="A132">
        <v>14</v>
      </c>
      <c r="B132">
        <v>-90.486999999999995</v>
      </c>
      <c r="C132">
        <v>648</v>
      </c>
      <c r="D132">
        <v>175000</v>
      </c>
      <c r="E132">
        <v>238</v>
      </c>
      <c r="F132" s="3">
        <v>254.06482530328427</v>
      </c>
    </row>
    <row r="133" spans="1:6">
      <c r="A133">
        <v>15</v>
      </c>
      <c r="B133">
        <v>-90.372</v>
      </c>
      <c r="C133">
        <v>648</v>
      </c>
      <c r="D133">
        <v>175000</v>
      </c>
      <c r="E133">
        <v>273</v>
      </c>
      <c r="F133" s="3">
        <v>264.65090176214608</v>
      </c>
    </row>
    <row r="134" spans="1:6">
      <c r="A134">
        <v>16</v>
      </c>
      <c r="B134">
        <v>-90.256</v>
      </c>
      <c r="C134">
        <v>648</v>
      </c>
      <c r="D134">
        <v>175000</v>
      </c>
      <c r="E134">
        <v>276</v>
      </c>
      <c r="F134" s="3">
        <v>259.17592520445208</v>
      </c>
    </row>
    <row r="135" spans="1:6">
      <c r="A135">
        <v>17</v>
      </c>
      <c r="B135">
        <v>-90.14</v>
      </c>
      <c r="C135">
        <v>648</v>
      </c>
      <c r="D135">
        <v>175000</v>
      </c>
      <c r="E135">
        <v>238</v>
      </c>
      <c r="F135" s="3">
        <v>239.17789473571125</v>
      </c>
    </row>
    <row r="136" spans="1:6">
      <c r="A136">
        <v>18</v>
      </c>
      <c r="B136">
        <v>-90.025000000000006</v>
      </c>
      <c r="C136">
        <v>648</v>
      </c>
      <c r="D136">
        <v>175000</v>
      </c>
      <c r="E136">
        <v>201</v>
      </c>
      <c r="F136" s="3">
        <v>210.72478598048238</v>
      </c>
    </row>
    <row r="137" spans="1:6">
      <c r="A137">
        <v>19</v>
      </c>
      <c r="B137">
        <v>-89.918999999999997</v>
      </c>
      <c r="C137">
        <v>648</v>
      </c>
      <c r="D137">
        <v>175000</v>
      </c>
      <c r="E137">
        <v>182</v>
      </c>
      <c r="F137" s="3">
        <v>182.98540826755647</v>
      </c>
    </row>
    <row r="138" spans="1:6">
      <c r="A138">
        <v>20</v>
      </c>
      <c r="B138">
        <v>-89.805999999999997</v>
      </c>
      <c r="C138">
        <v>648</v>
      </c>
      <c r="D138">
        <v>175000</v>
      </c>
      <c r="E138">
        <v>160</v>
      </c>
      <c r="F138" s="3">
        <v>157.0205695330551</v>
      </c>
    </row>
    <row r="139" spans="1:6">
      <c r="A139">
        <v>21</v>
      </c>
      <c r="B139">
        <v>-89.691000000000003</v>
      </c>
      <c r="C139">
        <v>648</v>
      </c>
      <c r="D139">
        <v>175000</v>
      </c>
      <c r="E139">
        <v>136</v>
      </c>
      <c r="F139" s="3">
        <v>137.26103564303324</v>
      </c>
    </row>
    <row r="140" spans="1:6">
      <c r="A140">
        <v>22</v>
      </c>
      <c r="B140">
        <v>-89.576999999999998</v>
      </c>
      <c r="C140">
        <v>648</v>
      </c>
      <c r="D140">
        <v>175000</v>
      </c>
      <c r="E140">
        <v>137</v>
      </c>
      <c r="F140" s="3">
        <v>124.56237114423176</v>
      </c>
    </row>
    <row r="141" spans="1:6">
      <c r="A141">
        <v>23</v>
      </c>
      <c r="B141">
        <v>-89.457999999999998</v>
      </c>
      <c r="C141">
        <v>648</v>
      </c>
      <c r="D141">
        <v>175000</v>
      </c>
      <c r="E141">
        <v>107</v>
      </c>
      <c r="F141" s="3">
        <v>117.10370985700038</v>
      </c>
    </row>
    <row r="142" spans="1:6">
      <c r="A142">
        <v>24</v>
      </c>
      <c r="B142">
        <v>-89.341999999999999</v>
      </c>
      <c r="C142">
        <v>648</v>
      </c>
      <c r="D142">
        <v>175000</v>
      </c>
      <c r="E142">
        <v>101</v>
      </c>
      <c r="F142" s="3">
        <v>113.5435462394171</v>
      </c>
    </row>
    <row r="143" spans="1:6">
      <c r="A143">
        <v>25</v>
      </c>
      <c r="B143">
        <v>-89.234999999999999</v>
      </c>
      <c r="C143">
        <v>648</v>
      </c>
      <c r="D143">
        <v>175000</v>
      </c>
      <c r="E143">
        <v>124</v>
      </c>
      <c r="F143" s="3">
        <v>112.074651373051</v>
      </c>
    </row>
    <row r="144" spans="1:6">
      <c r="A144">
        <v>26</v>
      </c>
      <c r="B144">
        <v>-89.13</v>
      </c>
      <c r="C144">
        <v>648</v>
      </c>
      <c r="D144">
        <v>175000</v>
      </c>
      <c r="E144">
        <v>110</v>
      </c>
      <c r="F144" s="3">
        <v>111.47939592383267</v>
      </c>
    </row>
    <row r="145" spans="1:6">
      <c r="A145">
        <v>27</v>
      </c>
      <c r="B145">
        <v>-89.016000000000005</v>
      </c>
      <c r="C145">
        <v>648</v>
      </c>
      <c r="D145">
        <v>175000</v>
      </c>
      <c r="E145">
        <v>130</v>
      </c>
      <c r="F145" s="3">
        <v>111.25773027148182</v>
      </c>
    </row>
    <row r="146" spans="1:6">
      <c r="A146">
        <v>28</v>
      </c>
      <c r="B146">
        <v>-88.896000000000001</v>
      </c>
      <c r="C146">
        <v>648</v>
      </c>
      <c r="D146">
        <v>175000</v>
      </c>
      <c r="E146">
        <v>117</v>
      </c>
      <c r="F146" s="3">
        <v>111.2091495418683</v>
      </c>
    </row>
    <row r="147" spans="1:6">
      <c r="A147">
        <v>29</v>
      </c>
      <c r="B147">
        <v>-88.790999999999997</v>
      </c>
      <c r="C147">
        <v>648</v>
      </c>
      <c r="D147">
        <v>175000</v>
      </c>
      <c r="E147">
        <v>110</v>
      </c>
      <c r="F147" s="3">
        <v>111.21927484482687</v>
      </c>
    </row>
    <row r="148" spans="1:6">
      <c r="A148">
        <v>30</v>
      </c>
      <c r="B148">
        <v>-88.671999999999997</v>
      </c>
      <c r="C148">
        <v>648</v>
      </c>
      <c r="D148">
        <v>175000</v>
      </c>
      <c r="E148">
        <v>110</v>
      </c>
      <c r="F148" s="3">
        <v>111.24836772162475</v>
      </c>
    </row>
    <row r="149" spans="1:6">
      <c r="A149">
        <v>31</v>
      </c>
      <c r="B149">
        <v>-88.56</v>
      </c>
      <c r="C149">
        <v>648</v>
      </c>
      <c r="D149">
        <v>175000</v>
      </c>
      <c r="E149">
        <v>100</v>
      </c>
      <c r="F149" s="3">
        <v>111.28047123177878</v>
      </c>
    </row>
    <row r="150" spans="1:6">
      <c r="A150">
        <v>32</v>
      </c>
      <c r="B150">
        <v>-88.451999999999998</v>
      </c>
      <c r="C150">
        <v>648</v>
      </c>
      <c r="D150">
        <v>175000</v>
      </c>
      <c r="E150">
        <v>112</v>
      </c>
      <c r="F150" s="3">
        <v>111.31246048626585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181</v>
      </c>
      <c r="B168" t="s">
        <v>160</v>
      </c>
      <c r="C168" t="s">
        <v>163</v>
      </c>
      <c r="D168" t="s">
        <v>180</v>
      </c>
      <c r="E168" t="s">
        <v>179</v>
      </c>
      <c r="F168" t="s">
        <v>200</v>
      </c>
    </row>
    <row r="169" spans="1:10">
      <c r="A169">
        <v>1</v>
      </c>
      <c r="B169">
        <v>-91.947999999999993</v>
      </c>
      <c r="C169">
        <v>652</v>
      </c>
      <c r="D169">
        <v>175000</v>
      </c>
      <c r="E169">
        <v>79</v>
      </c>
      <c r="F169" s="3"/>
      <c r="J169" t="s">
        <v>215</v>
      </c>
    </row>
    <row r="170" spans="1:10">
      <c r="A170">
        <v>2</v>
      </c>
      <c r="B170">
        <v>-91.838999999999999</v>
      </c>
      <c r="C170">
        <v>652</v>
      </c>
      <c r="D170">
        <v>175000</v>
      </c>
      <c r="E170">
        <v>77</v>
      </c>
      <c r="F170" s="3"/>
    </row>
    <row r="171" spans="1:10">
      <c r="A171">
        <v>3</v>
      </c>
      <c r="B171">
        <v>-91.724000000000004</v>
      </c>
      <c r="C171">
        <v>652</v>
      </c>
      <c r="D171">
        <v>175000</v>
      </c>
      <c r="E171">
        <v>89</v>
      </c>
      <c r="F171" s="3"/>
    </row>
    <row r="172" spans="1:10">
      <c r="A172">
        <v>4</v>
      </c>
      <c r="B172">
        <v>-91.611999999999995</v>
      </c>
      <c r="C172">
        <v>652</v>
      </c>
      <c r="D172">
        <v>175000</v>
      </c>
      <c r="E172">
        <v>90</v>
      </c>
      <c r="F172" s="3">
        <v>102.20184525104646</v>
      </c>
    </row>
    <row r="173" spans="1:10">
      <c r="A173">
        <v>5</v>
      </c>
      <c r="B173">
        <v>-91.5</v>
      </c>
      <c r="C173">
        <v>652</v>
      </c>
      <c r="D173">
        <v>175000</v>
      </c>
      <c r="E173">
        <v>101</v>
      </c>
      <c r="F173" s="3">
        <v>102.94104066592851</v>
      </c>
    </row>
    <row r="174" spans="1:10">
      <c r="A174">
        <v>6</v>
      </c>
      <c r="B174">
        <v>-91.394000000000005</v>
      </c>
      <c r="C174">
        <v>652</v>
      </c>
      <c r="D174">
        <v>175000</v>
      </c>
      <c r="E174">
        <v>104</v>
      </c>
      <c r="F174" s="3">
        <v>104.35354352265476</v>
      </c>
    </row>
    <row r="175" spans="1:10">
      <c r="A175">
        <v>7</v>
      </c>
      <c r="B175">
        <v>-91.281000000000006</v>
      </c>
      <c r="C175">
        <v>652</v>
      </c>
      <c r="D175">
        <v>175000</v>
      </c>
      <c r="E175">
        <v>109</v>
      </c>
      <c r="F175" s="3">
        <v>107.49650694828895</v>
      </c>
    </row>
    <row r="176" spans="1:10">
      <c r="A176">
        <v>8</v>
      </c>
      <c r="B176">
        <v>-91.165000000000006</v>
      </c>
      <c r="C176">
        <v>652</v>
      </c>
      <c r="D176">
        <v>175000</v>
      </c>
      <c r="E176">
        <v>135</v>
      </c>
      <c r="F176" s="3">
        <v>114.04327495286124</v>
      </c>
    </row>
    <row r="177" spans="1:6">
      <c r="A177">
        <v>9</v>
      </c>
      <c r="B177">
        <v>-91.049000000000007</v>
      </c>
      <c r="C177">
        <v>652</v>
      </c>
      <c r="D177">
        <v>175000</v>
      </c>
      <c r="E177">
        <v>127</v>
      </c>
      <c r="F177" s="3">
        <v>126.10857208198881</v>
      </c>
    </row>
    <row r="178" spans="1:6">
      <c r="A178">
        <v>10</v>
      </c>
      <c r="B178">
        <v>-90.933999999999997</v>
      </c>
      <c r="C178">
        <v>652</v>
      </c>
      <c r="D178">
        <v>175000</v>
      </c>
      <c r="E178">
        <v>135</v>
      </c>
      <c r="F178" s="3">
        <v>145.49604379377993</v>
      </c>
    </row>
    <row r="179" spans="1:6">
      <c r="A179">
        <v>11</v>
      </c>
      <c r="B179">
        <v>-90.823999999999998</v>
      </c>
      <c r="C179">
        <v>652</v>
      </c>
      <c r="D179">
        <v>175000</v>
      </c>
      <c r="E179">
        <v>167</v>
      </c>
      <c r="F179" s="3">
        <v>171.42389213032124</v>
      </c>
    </row>
    <row r="180" spans="1:6">
      <c r="A180">
        <v>12</v>
      </c>
      <c r="B180">
        <v>-90.709000000000003</v>
      </c>
      <c r="C180">
        <v>652</v>
      </c>
      <c r="D180">
        <v>175000</v>
      </c>
      <c r="E180">
        <v>193</v>
      </c>
      <c r="F180" s="3">
        <v>203.94789694423724</v>
      </c>
    </row>
    <row r="181" spans="1:6">
      <c r="A181">
        <v>13</v>
      </c>
      <c r="B181">
        <v>-90.594999999999999</v>
      </c>
      <c r="C181">
        <v>652</v>
      </c>
      <c r="D181">
        <v>175000</v>
      </c>
      <c r="E181">
        <v>233</v>
      </c>
      <c r="F181" s="3">
        <v>236.0348312764429</v>
      </c>
    </row>
    <row r="182" spans="1:6">
      <c r="A182">
        <v>14</v>
      </c>
      <c r="B182">
        <v>-90.486999999999995</v>
      </c>
      <c r="C182">
        <v>652</v>
      </c>
      <c r="D182">
        <v>175000</v>
      </c>
      <c r="E182">
        <v>280</v>
      </c>
      <c r="F182" s="3">
        <v>259.28670650095899</v>
      </c>
    </row>
    <row r="183" spans="1:6">
      <c r="A183">
        <v>15</v>
      </c>
      <c r="B183">
        <v>-90.372</v>
      </c>
      <c r="C183">
        <v>652</v>
      </c>
      <c r="D183">
        <v>175000</v>
      </c>
      <c r="E183">
        <v>307</v>
      </c>
      <c r="F183" s="3">
        <v>269.66651702414032</v>
      </c>
    </row>
    <row r="184" spans="1:6">
      <c r="A184">
        <v>16</v>
      </c>
      <c r="B184">
        <v>-90.256</v>
      </c>
      <c r="C184">
        <v>652</v>
      </c>
      <c r="D184">
        <v>175000</v>
      </c>
      <c r="E184">
        <v>242</v>
      </c>
      <c r="F184" s="3">
        <v>262.04480261520951</v>
      </c>
    </row>
    <row r="185" spans="1:6">
      <c r="A185">
        <v>17</v>
      </c>
      <c r="B185">
        <v>-90.14</v>
      </c>
      <c r="C185">
        <v>652</v>
      </c>
      <c r="D185">
        <v>175000</v>
      </c>
      <c r="E185">
        <v>228</v>
      </c>
      <c r="F185" s="3">
        <v>238.77672550424668</v>
      </c>
    </row>
    <row r="186" spans="1:6">
      <c r="A186">
        <v>18</v>
      </c>
      <c r="B186">
        <v>-90.025000000000006</v>
      </c>
      <c r="C186">
        <v>652</v>
      </c>
      <c r="D186">
        <v>175000</v>
      </c>
      <c r="E186">
        <v>192</v>
      </c>
      <c r="F186" s="3">
        <v>207.16130905637922</v>
      </c>
    </row>
    <row r="187" spans="1:6">
      <c r="A187">
        <v>19</v>
      </c>
      <c r="B187">
        <v>-89.918999999999997</v>
      </c>
      <c r="C187">
        <v>652</v>
      </c>
      <c r="D187">
        <v>175000</v>
      </c>
      <c r="E187">
        <v>194</v>
      </c>
      <c r="F187" s="3">
        <v>177.38276872108432</v>
      </c>
    </row>
    <row r="188" spans="1:6">
      <c r="A188">
        <v>20</v>
      </c>
      <c r="B188">
        <v>-89.805999999999997</v>
      </c>
      <c r="C188">
        <v>652</v>
      </c>
      <c r="D188">
        <v>175000</v>
      </c>
      <c r="E188">
        <v>139</v>
      </c>
      <c r="F188" s="3">
        <v>150.45756435170048</v>
      </c>
    </row>
    <row r="189" spans="1:6">
      <c r="A189">
        <v>21</v>
      </c>
      <c r="B189">
        <v>-89.691000000000003</v>
      </c>
      <c r="C189">
        <v>652</v>
      </c>
      <c r="D189">
        <v>175000</v>
      </c>
      <c r="E189">
        <v>147</v>
      </c>
      <c r="F189" s="3">
        <v>130.77034372233308</v>
      </c>
    </row>
    <row r="190" spans="1:6">
      <c r="A190">
        <v>22</v>
      </c>
      <c r="B190">
        <v>-89.576999999999998</v>
      </c>
      <c r="C190">
        <v>652</v>
      </c>
      <c r="D190">
        <v>175000</v>
      </c>
      <c r="E190">
        <v>122</v>
      </c>
      <c r="F190" s="3">
        <v>118.7026310603183</v>
      </c>
    </row>
    <row r="191" spans="1:6">
      <c r="A191">
        <v>23</v>
      </c>
      <c r="B191">
        <v>-89.457999999999998</v>
      </c>
      <c r="C191">
        <v>652</v>
      </c>
      <c r="D191">
        <v>175000</v>
      </c>
      <c r="E191">
        <v>126</v>
      </c>
      <c r="F191" s="3">
        <v>112.03384622635274</v>
      </c>
    </row>
    <row r="192" spans="1:6">
      <c r="A192">
        <v>24</v>
      </c>
      <c r="B192">
        <v>-89.341999999999999</v>
      </c>
      <c r="C192">
        <v>652</v>
      </c>
      <c r="D192">
        <v>175000</v>
      </c>
      <c r="E192">
        <v>120</v>
      </c>
      <c r="F192" s="3">
        <v>109.12941210839702</v>
      </c>
    </row>
    <row r="193" spans="1:6">
      <c r="A193">
        <v>25</v>
      </c>
      <c r="B193">
        <v>-89.234999999999999</v>
      </c>
      <c r="C193">
        <v>652</v>
      </c>
      <c r="D193">
        <v>175000</v>
      </c>
      <c r="E193">
        <v>123</v>
      </c>
      <c r="F193" s="3">
        <v>108.11599571868796</v>
      </c>
    </row>
    <row r="194" spans="1:6">
      <c r="A194">
        <v>26</v>
      </c>
      <c r="B194">
        <v>-89.13</v>
      </c>
      <c r="C194">
        <v>652</v>
      </c>
      <c r="D194">
        <v>175000</v>
      </c>
      <c r="E194">
        <v>108</v>
      </c>
      <c r="F194" s="3">
        <v>107.85635333149037</v>
      </c>
    </row>
    <row r="195" spans="1:6">
      <c r="A195">
        <v>27</v>
      </c>
      <c r="B195">
        <v>-89.016000000000005</v>
      </c>
      <c r="C195">
        <v>652</v>
      </c>
      <c r="D195">
        <v>175000</v>
      </c>
      <c r="E195">
        <v>105</v>
      </c>
      <c r="F195" s="3">
        <v>107.92278603336575</v>
      </c>
    </row>
    <row r="196" spans="1:6">
      <c r="A196">
        <v>28</v>
      </c>
      <c r="B196">
        <v>-88.896000000000001</v>
      </c>
      <c r="C196">
        <v>652</v>
      </c>
      <c r="D196">
        <v>175000</v>
      </c>
      <c r="E196">
        <v>100</v>
      </c>
      <c r="F196" s="3">
        <v>108.13519300286085</v>
      </c>
    </row>
    <row r="197" spans="1:6">
      <c r="A197">
        <v>29</v>
      </c>
      <c r="B197">
        <v>-88.790999999999997</v>
      </c>
      <c r="C197">
        <v>652</v>
      </c>
      <c r="D197">
        <v>175000</v>
      </c>
      <c r="E197">
        <v>108</v>
      </c>
      <c r="F197" s="3">
        <v>108.35898263311327</v>
      </c>
    </row>
    <row r="198" spans="1:6">
      <c r="A198">
        <v>30</v>
      </c>
      <c r="B198">
        <v>-88.671999999999997</v>
      </c>
      <c r="C198">
        <v>652</v>
      </c>
      <c r="D198">
        <v>175000</v>
      </c>
      <c r="E198">
        <v>105</v>
      </c>
      <c r="F198" s="3">
        <v>108.62441756291587</v>
      </c>
    </row>
    <row r="199" spans="1:6">
      <c r="A199">
        <v>31</v>
      </c>
      <c r="B199">
        <v>-88.56</v>
      </c>
      <c r="C199">
        <v>652</v>
      </c>
      <c r="D199">
        <v>175000</v>
      </c>
      <c r="E199">
        <v>99</v>
      </c>
      <c r="F199" s="3">
        <v>108.87717952404748</v>
      </c>
    </row>
    <row r="200" spans="1:6">
      <c r="A200">
        <v>32</v>
      </c>
      <c r="B200">
        <v>-88.451999999999998</v>
      </c>
      <c r="C200">
        <v>652</v>
      </c>
      <c r="D200">
        <v>175000</v>
      </c>
      <c r="E200">
        <v>104</v>
      </c>
      <c r="F200" s="3">
        <v>109.12150697247485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181</v>
      </c>
      <c r="B218" t="s">
        <v>160</v>
      </c>
      <c r="C218" t="s">
        <v>163</v>
      </c>
      <c r="D218" t="s">
        <v>180</v>
      </c>
      <c r="E218" t="s">
        <v>179</v>
      </c>
      <c r="F218" t="s">
        <v>200</v>
      </c>
    </row>
    <row r="219" spans="1:10">
      <c r="A219">
        <v>1</v>
      </c>
      <c r="B219">
        <v>-91.947999999999993</v>
      </c>
      <c r="C219">
        <v>651</v>
      </c>
      <c r="D219">
        <v>175000</v>
      </c>
      <c r="E219">
        <v>83</v>
      </c>
      <c r="F219" s="3"/>
      <c r="J219" t="s">
        <v>216</v>
      </c>
    </row>
    <row r="220" spans="1:10">
      <c r="A220">
        <v>2</v>
      </c>
      <c r="B220">
        <v>-91.838999999999999</v>
      </c>
      <c r="C220">
        <v>651</v>
      </c>
      <c r="D220">
        <v>175000</v>
      </c>
      <c r="E220">
        <v>86</v>
      </c>
      <c r="F220" s="3"/>
    </row>
    <row r="221" spans="1:10">
      <c r="A221">
        <v>3</v>
      </c>
      <c r="B221">
        <v>-91.724000000000004</v>
      </c>
      <c r="C221">
        <v>651</v>
      </c>
      <c r="D221">
        <v>175000</v>
      </c>
      <c r="E221">
        <v>75</v>
      </c>
      <c r="F221" s="3"/>
    </row>
    <row r="222" spans="1:10">
      <c r="A222">
        <v>4</v>
      </c>
      <c r="B222">
        <v>-91.611999999999995</v>
      </c>
      <c r="C222">
        <v>651</v>
      </c>
      <c r="D222">
        <v>175000</v>
      </c>
      <c r="E222">
        <v>84</v>
      </c>
      <c r="F222" s="3">
        <v>99.436106687861638</v>
      </c>
    </row>
    <row r="223" spans="1:10">
      <c r="A223">
        <v>5</v>
      </c>
      <c r="B223">
        <v>-91.5</v>
      </c>
      <c r="C223">
        <v>651</v>
      </c>
      <c r="D223">
        <v>175000</v>
      </c>
      <c r="E223">
        <v>119</v>
      </c>
      <c r="F223" s="3">
        <v>101.66831453249732</v>
      </c>
    </row>
    <row r="224" spans="1:10">
      <c r="A224">
        <v>6</v>
      </c>
      <c r="B224">
        <v>-91.394000000000005</v>
      </c>
      <c r="C224">
        <v>651</v>
      </c>
      <c r="D224">
        <v>175000</v>
      </c>
      <c r="E224">
        <v>108</v>
      </c>
      <c r="F224" s="3">
        <v>105.32786633796694</v>
      </c>
    </row>
    <row r="225" spans="1:6">
      <c r="A225">
        <v>7</v>
      </c>
      <c r="B225">
        <v>-91.281000000000006</v>
      </c>
      <c r="C225">
        <v>651</v>
      </c>
      <c r="D225">
        <v>175000</v>
      </c>
      <c r="E225">
        <v>117</v>
      </c>
      <c r="F225" s="3">
        <v>111.86940667189835</v>
      </c>
    </row>
    <row r="226" spans="1:6">
      <c r="A226">
        <v>8</v>
      </c>
      <c r="B226">
        <v>-91.165000000000006</v>
      </c>
      <c r="C226">
        <v>651</v>
      </c>
      <c r="D226">
        <v>175000</v>
      </c>
      <c r="E226">
        <v>124</v>
      </c>
      <c r="F226" s="3">
        <v>122.63378768420924</v>
      </c>
    </row>
    <row r="227" spans="1:6">
      <c r="A227">
        <v>9</v>
      </c>
      <c r="B227">
        <v>-91.049000000000007</v>
      </c>
      <c r="C227">
        <v>651</v>
      </c>
      <c r="D227">
        <v>175000</v>
      </c>
      <c r="E227">
        <v>124</v>
      </c>
      <c r="F227" s="3">
        <v>138.54212351482462</v>
      </c>
    </row>
    <row r="228" spans="1:6">
      <c r="A228">
        <v>10</v>
      </c>
      <c r="B228">
        <v>-90.933999999999997</v>
      </c>
      <c r="C228">
        <v>651</v>
      </c>
      <c r="D228">
        <v>175000</v>
      </c>
      <c r="E228">
        <v>158</v>
      </c>
      <c r="F228" s="3">
        <v>159.60878517304266</v>
      </c>
    </row>
    <row r="229" spans="1:6">
      <c r="A229">
        <v>11</v>
      </c>
      <c r="B229">
        <v>-90.823999999999998</v>
      </c>
      <c r="C229">
        <v>651</v>
      </c>
      <c r="D229">
        <v>175000</v>
      </c>
      <c r="E229">
        <v>178</v>
      </c>
      <c r="F229" s="3">
        <v>183.59889197538405</v>
      </c>
    </row>
    <row r="230" spans="1:6">
      <c r="A230">
        <v>12</v>
      </c>
      <c r="B230">
        <v>-90.709000000000003</v>
      </c>
      <c r="C230">
        <v>651</v>
      </c>
      <c r="D230">
        <v>175000</v>
      </c>
      <c r="E230">
        <v>220</v>
      </c>
      <c r="F230" s="3">
        <v>209.92954998525443</v>
      </c>
    </row>
    <row r="231" spans="1:6">
      <c r="A231">
        <v>13</v>
      </c>
      <c r="B231">
        <v>-90.594999999999999</v>
      </c>
      <c r="C231">
        <v>651</v>
      </c>
      <c r="D231">
        <v>175000</v>
      </c>
      <c r="E231">
        <v>240</v>
      </c>
      <c r="F231" s="3">
        <v>233.20819375494187</v>
      </c>
    </row>
    <row r="232" spans="1:6">
      <c r="A232">
        <v>14</v>
      </c>
      <c r="B232">
        <v>-90.486999999999995</v>
      </c>
      <c r="C232">
        <v>651</v>
      </c>
      <c r="D232">
        <v>175000</v>
      </c>
      <c r="E232">
        <v>248</v>
      </c>
      <c r="F232" s="3">
        <v>248.64271018331516</v>
      </c>
    </row>
    <row r="233" spans="1:6">
      <c r="A233">
        <v>15</v>
      </c>
      <c r="B233">
        <v>-90.372</v>
      </c>
      <c r="C233">
        <v>651</v>
      </c>
      <c r="D233">
        <v>175000</v>
      </c>
      <c r="E233">
        <v>272</v>
      </c>
      <c r="F233" s="3">
        <v>254.6803564795585</v>
      </c>
    </row>
    <row r="234" spans="1:6">
      <c r="A234">
        <v>16</v>
      </c>
      <c r="B234">
        <v>-90.256</v>
      </c>
      <c r="C234">
        <v>651</v>
      </c>
      <c r="D234">
        <v>175000</v>
      </c>
      <c r="E234">
        <v>239</v>
      </c>
      <c r="F234" s="3">
        <v>248.66663604391024</v>
      </c>
    </row>
    <row r="235" spans="1:6">
      <c r="A235">
        <v>17</v>
      </c>
      <c r="B235">
        <v>-90.14</v>
      </c>
      <c r="C235">
        <v>651</v>
      </c>
      <c r="D235">
        <v>175000</v>
      </c>
      <c r="E235">
        <v>218</v>
      </c>
      <c r="F235" s="3">
        <v>231.99987508768425</v>
      </c>
    </row>
    <row r="236" spans="1:6">
      <c r="A236">
        <v>18</v>
      </c>
      <c r="B236">
        <v>-90.025000000000006</v>
      </c>
      <c r="C236">
        <v>651</v>
      </c>
      <c r="D236">
        <v>175000</v>
      </c>
      <c r="E236">
        <v>224</v>
      </c>
      <c r="F236" s="3">
        <v>208.668046074578</v>
      </c>
    </row>
    <row r="237" spans="1:6">
      <c r="A237">
        <v>19</v>
      </c>
      <c r="B237">
        <v>-89.918999999999997</v>
      </c>
      <c r="C237">
        <v>651</v>
      </c>
      <c r="D237">
        <v>175000</v>
      </c>
      <c r="E237">
        <v>175</v>
      </c>
      <c r="F237" s="3">
        <v>185.11489589090885</v>
      </c>
    </row>
    <row r="238" spans="1:6">
      <c r="A238">
        <v>20</v>
      </c>
      <c r="B238">
        <v>-89.805999999999997</v>
      </c>
      <c r="C238">
        <v>651</v>
      </c>
      <c r="D238">
        <v>175000</v>
      </c>
      <c r="E238">
        <v>152</v>
      </c>
      <c r="F238" s="3">
        <v>161.55887396302532</v>
      </c>
    </row>
    <row r="239" spans="1:6">
      <c r="A239">
        <v>21</v>
      </c>
      <c r="B239">
        <v>-89.691000000000003</v>
      </c>
      <c r="C239">
        <v>651</v>
      </c>
      <c r="D239">
        <v>175000</v>
      </c>
      <c r="E239">
        <v>142</v>
      </c>
      <c r="F239" s="3">
        <v>141.81880900658538</v>
      </c>
    </row>
    <row r="240" spans="1:6">
      <c r="A240">
        <v>22</v>
      </c>
      <c r="B240">
        <v>-89.576999999999998</v>
      </c>
      <c r="C240">
        <v>651</v>
      </c>
      <c r="D240">
        <v>175000</v>
      </c>
      <c r="E240">
        <v>139</v>
      </c>
      <c r="F240" s="3">
        <v>127.48698508910874</v>
      </c>
    </row>
    <row r="241" spans="1:6">
      <c r="A241">
        <v>23</v>
      </c>
      <c r="B241">
        <v>-89.457999999999998</v>
      </c>
      <c r="C241">
        <v>651</v>
      </c>
      <c r="D241">
        <v>175000</v>
      </c>
      <c r="E241">
        <v>138</v>
      </c>
      <c r="F241" s="3">
        <v>117.75091067873539</v>
      </c>
    </row>
    <row r="242" spans="1:6">
      <c r="A242">
        <v>24</v>
      </c>
      <c r="B242">
        <v>-89.341999999999999</v>
      </c>
      <c r="C242">
        <v>651</v>
      </c>
      <c r="D242">
        <v>175000</v>
      </c>
      <c r="E242">
        <v>113</v>
      </c>
      <c r="F242" s="3">
        <v>112.28207652724188</v>
      </c>
    </row>
    <row r="243" spans="1:6">
      <c r="A243">
        <v>25</v>
      </c>
      <c r="B243">
        <v>-89.234999999999999</v>
      </c>
      <c r="C243">
        <v>651</v>
      </c>
      <c r="D243">
        <v>175000</v>
      </c>
      <c r="E243">
        <v>108</v>
      </c>
      <c r="F243" s="3">
        <v>109.64828165375037</v>
      </c>
    </row>
    <row r="244" spans="1:6">
      <c r="A244">
        <v>26</v>
      </c>
      <c r="B244">
        <v>-89.13</v>
      </c>
      <c r="C244">
        <v>651</v>
      </c>
      <c r="D244">
        <v>175000</v>
      </c>
      <c r="E244">
        <v>119</v>
      </c>
      <c r="F244" s="3">
        <v>108.46073851035629</v>
      </c>
    </row>
    <row r="245" spans="1:6">
      <c r="A245">
        <v>27</v>
      </c>
      <c r="B245">
        <v>-89.016000000000005</v>
      </c>
      <c r="C245">
        <v>651</v>
      </c>
      <c r="D245">
        <v>175000</v>
      </c>
      <c r="E245">
        <v>109</v>
      </c>
      <c r="F245" s="3">
        <v>108.05796921031477</v>
      </c>
    </row>
    <row r="246" spans="1:6">
      <c r="A246">
        <v>28</v>
      </c>
      <c r="B246">
        <v>-88.896000000000001</v>
      </c>
      <c r="C246">
        <v>651</v>
      </c>
      <c r="D246">
        <v>175000</v>
      </c>
      <c r="E246">
        <v>116</v>
      </c>
      <c r="F246" s="3">
        <v>108.13635207560573</v>
      </c>
    </row>
    <row r="247" spans="1:6">
      <c r="A247">
        <v>29</v>
      </c>
      <c r="B247">
        <v>-88.790999999999997</v>
      </c>
      <c r="C247">
        <v>651</v>
      </c>
      <c r="D247">
        <v>175000</v>
      </c>
      <c r="E247">
        <v>118</v>
      </c>
      <c r="F247" s="3">
        <v>108.39727982544154</v>
      </c>
    </row>
    <row r="248" spans="1:6">
      <c r="A248">
        <v>30</v>
      </c>
      <c r="B248">
        <v>-88.671999999999997</v>
      </c>
      <c r="C248">
        <v>651</v>
      </c>
      <c r="D248">
        <v>175000</v>
      </c>
      <c r="E248">
        <v>82</v>
      </c>
      <c r="F248" s="3">
        <v>108.78205607108758</v>
      </c>
    </row>
    <row r="249" spans="1:6">
      <c r="A249">
        <v>31</v>
      </c>
      <c r="B249">
        <v>-88.56</v>
      </c>
      <c r="C249">
        <v>651</v>
      </c>
      <c r="D249">
        <v>175000</v>
      </c>
      <c r="E249">
        <v>98</v>
      </c>
      <c r="F249" s="3">
        <v>109.17756316303992</v>
      </c>
    </row>
    <row r="250" spans="1:6">
      <c r="A250">
        <v>32</v>
      </c>
      <c r="B250">
        <v>-88.451999999999998</v>
      </c>
      <c r="C250">
        <v>651</v>
      </c>
      <c r="D250">
        <v>175000</v>
      </c>
      <c r="E250">
        <v>123</v>
      </c>
      <c r="F250" s="3">
        <v>109.56955519142251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181</v>
      </c>
      <c r="B268" t="s">
        <v>160</v>
      </c>
      <c r="C268" t="s">
        <v>163</v>
      </c>
      <c r="D268" t="s">
        <v>180</v>
      </c>
      <c r="E268" t="s">
        <v>179</v>
      </c>
      <c r="F268" t="s">
        <v>200</v>
      </c>
    </row>
    <row r="269" spans="1:10">
      <c r="A269">
        <v>1</v>
      </c>
      <c r="B269">
        <v>-91.947999999999993</v>
      </c>
      <c r="C269">
        <v>653</v>
      </c>
      <c r="D269">
        <v>175000</v>
      </c>
      <c r="E269">
        <v>90</v>
      </c>
      <c r="F269" s="3"/>
      <c r="J269" t="s">
        <v>217</v>
      </c>
    </row>
    <row r="270" spans="1:10">
      <c r="A270">
        <v>2</v>
      </c>
      <c r="B270">
        <v>-91.838999999999999</v>
      </c>
      <c r="C270">
        <v>653</v>
      </c>
      <c r="D270">
        <v>175000</v>
      </c>
      <c r="E270">
        <v>83</v>
      </c>
      <c r="F270" s="3"/>
    </row>
    <row r="271" spans="1:10">
      <c r="A271">
        <v>3</v>
      </c>
      <c r="B271">
        <v>-91.724000000000004</v>
      </c>
      <c r="C271">
        <v>653</v>
      </c>
      <c r="D271">
        <v>175000</v>
      </c>
      <c r="E271">
        <v>85</v>
      </c>
      <c r="F271" s="3"/>
    </row>
    <row r="272" spans="1:10">
      <c r="A272">
        <v>4</v>
      </c>
      <c r="B272">
        <v>-91.611999999999995</v>
      </c>
      <c r="C272">
        <v>653</v>
      </c>
      <c r="D272">
        <v>175000</v>
      </c>
      <c r="E272">
        <v>101</v>
      </c>
      <c r="F272" s="3">
        <v>96.840091319356077</v>
      </c>
    </row>
    <row r="273" spans="1:6">
      <c r="A273">
        <v>5</v>
      </c>
      <c r="B273">
        <v>-91.5</v>
      </c>
      <c r="C273">
        <v>653</v>
      </c>
      <c r="D273">
        <v>175000</v>
      </c>
      <c r="E273">
        <v>104</v>
      </c>
      <c r="F273" s="3">
        <v>97.939394891958969</v>
      </c>
    </row>
    <row r="274" spans="1:6">
      <c r="A274">
        <v>6</v>
      </c>
      <c r="B274">
        <v>-91.394000000000005</v>
      </c>
      <c r="C274">
        <v>653</v>
      </c>
      <c r="D274">
        <v>175000</v>
      </c>
      <c r="E274">
        <v>98</v>
      </c>
      <c r="F274" s="3">
        <v>99.662824345623335</v>
      </c>
    </row>
    <row r="275" spans="1:6">
      <c r="A275">
        <v>7</v>
      </c>
      <c r="B275">
        <v>-91.281000000000006</v>
      </c>
      <c r="C275">
        <v>653</v>
      </c>
      <c r="D275">
        <v>175000</v>
      </c>
      <c r="E275">
        <v>97</v>
      </c>
      <c r="F275" s="3">
        <v>103.25781876104875</v>
      </c>
    </row>
    <row r="276" spans="1:6">
      <c r="A276">
        <v>8</v>
      </c>
      <c r="B276">
        <v>-91.165000000000006</v>
      </c>
      <c r="C276">
        <v>653</v>
      </c>
      <c r="D276">
        <v>175000</v>
      </c>
      <c r="E276">
        <v>90</v>
      </c>
      <c r="F276" s="3">
        <v>110.8557283550542</v>
      </c>
    </row>
    <row r="277" spans="1:6">
      <c r="A277">
        <v>9</v>
      </c>
      <c r="B277">
        <v>-91.049000000000007</v>
      </c>
      <c r="C277">
        <v>653</v>
      </c>
      <c r="D277">
        <v>175000</v>
      </c>
      <c r="E277">
        <v>135</v>
      </c>
      <c r="F277" s="3">
        <v>125.39135864385598</v>
      </c>
    </row>
    <row r="278" spans="1:6">
      <c r="A278">
        <v>10</v>
      </c>
      <c r="B278">
        <v>-90.933999999999997</v>
      </c>
      <c r="C278">
        <v>653</v>
      </c>
      <c r="D278">
        <v>175000</v>
      </c>
      <c r="E278">
        <v>152</v>
      </c>
      <c r="F278" s="3">
        <v>149.44197786263427</v>
      </c>
    </row>
    <row r="279" spans="1:6">
      <c r="A279">
        <v>11</v>
      </c>
      <c r="B279">
        <v>-90.823999999999998</v>
      </c>
      <c r="C279">
        <v>653</v>
      </c>
      <c r="D279">
        <v>175000</v>
      </c>
      <c r="E279">
        <v>180</v>
      </c>
      <c r="F279" s="3">
        <v>181.84207102299342</v>
      </c>
    </row>
    <row r="280" spans="1:6">
      <c r="A280">
        <v>12</v>
      </c>
      <c r="B280">
        <v>-90.709000000000003</v>
      </c>
      <c r="C280">
        <v>653</v>
      </c>
      <c r="D280">
        <v>175000</v>
      </c>
      <c r="E280">
        <v>228</v>
      </c>
      <c r="F280" s="3">
        <v>221.49669805624907</v>
      </c>
    </row>
    <row r="281" spans="1:6">
      <c r="A281">
        <v>13</v>
      </c>
      <c r="B281">
        <v>-90.594999999999999</v>
      </c>
      <c r="C281">
        <v>653</v>
      </c>
      <c r="D281">
        <v>175000</v>
      </c>
      <c r="E281">
        <v>261</v>
      </c>
      <c r="F281" s="3">
        <v>257.68836437626464</v>
      </c>
    </row>
    <row r="282" spans="1:6">
      <c r="A282">
        <v>14</v>
      </c>
      <c r="B282">
        <v>-90.486999999999995</v>
      </c>
      <c r="C282">
        <v>653</v>
      </c>
      <c r="D282">
        <v>175000</v>
      </c>
      <c r="E282">
        <v>274</v>
      </c>
      <c r="F282" s="3">
        <v>279.12983652492534</v>
      </c>
    </row>
    <row r="283" spans="1:6">
      <c r="A283">
        <v>15</v>
      </c>
      <c r="B283">
        <v>-90.372</v>
      </c>
      <c r="C283">
        <v>653</v>
      </c>
      <c r="D283">
        <v>175000</v>
      </c>
      <c r="E283">
        <v>278</v>
      </c>
      <c r="F283" s="3">
        <v>280.70058553340687</v>
      </c>
    </row>
    <row r="284" spans="1:6">
      <c r="A284">
        <v>16</v>
      </c>
      <c r="B284">
        <v>-90.256</v>
      </c>
      <c r="C284">
        <v>653</v>
      </c>
      <c r="D284">
        <v>175000</v>
      </c>
      <c r="E284">
        <v>264</v>
      </c>
      <c r="F284" s="3">
        <v>259.90876894622153</v>
      </c>
    </row>
    <row r="285" spans="1:6">
      <c r="A285">
        <v>17</v>
      </c>
      <c r="B285">
        <v>-90.14</v>
      </c>
      <c r="C285">
        <v>653</v>
      </c>
      <c r="D285">
        <v>175000</v>
      </c>
      <c r="E285">
        <v>230</v>
      </c>
      <c r="F285" s="3">
        <v>224.52649089522919</v>
      </c>
    </row>
    <row r="286" spans="1:6">
      <c r="A286">
        <v>18</v>
      </c>
      <c r="B286">
        <v>-90.025000000000006</v>
      </c>
      <c r="C286">
        <v>653</v>
      </c>
      <c r="D286">
        <v>175000</v>
      </c>
      <c r="E286">
        <v>173</v>
      </c>
      <c r="F286" s="3">
        <v>186.38714863550945</v>
      </c>
    </row>
    <row r="287" spans="1:6">
      <c r="A287">
        <v>19</v>
      </c>
      <c r="B287">
        <v>-89.918999999999997</v>
      </c>
      <c r="C287">
        <v>653</v>
      </c>
      <c r="D287">
        <v>175000</v>
      </c>
      <c r="E287">
        <v>150</v>
      </c>
      <c r="F287" s="3">
        <v>156.50844993175463</v>
      </c>
    </row>
    <row r="288" spans="1:6">
      <c r="A288">
        <v>20</v>
      </c>
      <c r="B288">
        <v>-89.805999999999997</v>
      </c>
      <c r="C288">
        <v>653</v>
      </c>
      <c r="D288">
        <v>175000</v>
      </c>
      <c r="E288">
        <v>149</v>
      </c>
      <c r="F288" s="3">
        <v>134.0506264850502</v>
      </c>
    </row>
    <row r="289" spans="1:6">
      <c r="A289">
        <v>21</v>
      </c>
      <c r="B289">
        <v>-89.691000000000003</v>
      </c>
      <c r="C289">
        <v>653</v>
      </c>
      <c r="D289">
        <v>175000</v>
      </c>
      <c r="E289">
        <v>131</v>
      </c>
      <c r="F289" s="3">
        <v>120.78078718796806</v>
      </c>
    </row>
    <row r="290" spans="1:6">
      <c r="A290">
        <v>22</v>
      </c>
      <c r="B290">
        <v>-89.576999999999998</v>
      </c>
      <c r="C290">
        <v>653</v>
      </c>
      <c r="D290">
        <v>175000</v>
      </c>
      <c r="E290">
        <v>115</v>
      </c>
      <c r="F290" s="3">
        <v>114.50326856877098</v>
      </c>
    </row>
    <row r="291" spans="1:6">
      <c r="A291">
        <v>23</v>
      </c>
      <c r="B291">
        <v>-89.457999999999998</v>
      </c>
      <c r="C291">
        <v>653</v>
      </c>
      <c r="D291">
        <v>175000</v>
      </c>
      <c r="E291">
        <v>138</v>
      </c>
      <c r="F291" s="3">
        <v>112.13749542749017</v>
      </c>
    </row>
    <row r="292" spans="1:6">
      <c r="A292">
        <v>24</v>
      </c>
      <c r="B292">
        <v>-89.341999999999999</v>
      </c>
      <c r="C292">
        <v>653</v>
      </c>
      <c r="D292">
        <v>175000</v>
      </c>
      <c r="E292">
        <v>105</v>
      </c>
      <c r="F292" s="3">
        <v>111.77658309001573</v>
      </c>
    </row>
    <row r="293" spans="1:6">
      <c r="A293">
        <v>25</v>
      </c>
      <c r="B293">
        <v>-89.234999999999999</v>
      </c>
      <c r="C293">
        <v>653</v>
      </c>
      <c r="D293">
        <v>175000</v>
      </c>
      <c r="E293">
        <v>124</v>
      </c>
      <c r="F293" s="3">
        <v>112.12805864864598</v>
      </c>
    </row>
    <row r="294" spans="1:6">
      <c r="A294">
        <v>26</v>
      </c>
      <c r="B294">
        <v>-89.13</v>
      </c>
      <c r="C294">
        <v>653</v>
      </c>
      <c r="D294">
        <v>175000</v>
      </c>
      <c r="E294">
        <v>116</v>
      </c>
      <c r="F294" s="3">
        <v>112.70151278640705</v>
      </c>
    </row>
    <row r="295" spans="1:6">
      <c r="A295">
        <v>27</v>
      </c>
      <c r="B295">
        <v>-89.016000000000005</v>
      </c>
      <c r="C295">
        <v>653</v>
      </c>
      <c r="D295">
        <v>175000</v>
      </c>
      <c r="E295">
        <v>109</v>
      </c>
      <c r="F295" s="3">
        <v>113.40555868026618</v>
      </c>
    </row>
    <row r="296" spans="1:6">
      <c r="A296">
        <v>28</v>
      </c>
      <c r="B296">
        <v>-88.896000000000001</v>
      </c>
      <c r="C296">
        <v>653</v>
      </c>
      <c r="D296">
        <v>175000</v>
      </c>
      <c r="E296">
        <v>126</v>
      </c>
      <c r="F296" s="3">
        <v>114.17114020711888</v>
      </c>
    </row>
    <row r="297" spans="1:6">
      <c r="A297">
        <v>29</v>
      </c>
      <c r="B297">
        <v>-88.790999999999997</v>
      </c>
      <c r="C297">
        <v>653</v>
      </c>
      <c r="D297">
        <v>175000</v>
      </c>
      <c r="E297">
        <v>112</v>
      </c>
      <c r="F297" s="3">
        <v>114.84567308821075</v>
      </c>
    </row>
    <row r="298" spans="1:6">
      <c r="A298">
        <v>30</v>
      </c>
      <c r="B298">
        <v>-88.671999999999997</v>
      </c>
      <c r="C298">
        <v>653</v>
      </c>
      <c r="D298">
        <v>175000</v>
      </c>
      <c r="E298">
        <v>103</v>
      </c>
      <c r="F298" s="3">
        <v>115.61115100809265</v>
      </c>
    </row>
    <row r="299" spans="1:6">
      <c r="A299">
        <v>31</v>
      </c>
      <c r="B299">
        <v>-88.56</v>
      </c>
      <c r="C299">
        <v>653</v>
      </c>
      <c r="D299">
        <v>175000</v>
      </c>
      <c r="E299">
        <v>102</v>
      </c>
      <c r="F299" s="3">
        <v>116.33177554463904</v>
      </c>
    </row>
    <row r="300" spans="1:6">
      <c r="A300">
        <v>32</v>
      </c>
      <c r="B300">
        <v>-88.451999999999998</v>
      </c>
      <c r="C300">
        <v>653</v>
      </c>
      <c r="D300">
        <v>175000</v>
      </c>
      <c r="E300">
        <v>118</v>
      </c>
      <c r="F300" s="3">
        <v>117.02668702459708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181</v>
      </c>
      <c r="B318" t="s">
        <v>160</v>
      </c>
      <c r="C318" t="s">
        <v>163</v>
      </c>
      <c r="D318" t="s">
        <v>180</v>
      </c>
      <c r="E318" t="s">
        <v>179</v>
      </c>
      <c r="F318" t="s">
        <v>200</v>
      </c>
    </row>
    <row r="319" spans="1:10">
      <c r="A319">
        <v>1</v>
      </c>
      <c r="B319">
        <v>-91.947999999999993</v>
      </c>
      <c r="C319">
        <v>653</v>
      </c>
      <c r="D319">
        <v>175000</v>
      </c>
      <c r="E319">
        <v>58</v>
      </c>
      <c r="F319" s="3"/>
      <c r="J319" t="s">
        <v>218</v>
      </c>
    </row>
    <row r="320" spans="1:10">
      <c r="A320">
        <v>2</v>
      </c>
      <c r="B320">
        <v>-91.838999999999999</v>
      </c>
      <c r="C320">
        <v>653</v>
      </c>
      <c r="D320">
        <v>175000</v>
      </c>
      <c r="E320">
        <v>93</v>
      </c>
      <c r="F320" s="3"/>
    </row>
    <row r="321" spans="1:6">
      <c r="A321">
        <v>3</v>
      </c>
      <c r="B321">
        <v>-91.724000000000004</v>
      </c>
      <c r="C321">
        <v>653</v>
      </c>
      <c r="D321">
        <v>175000</v>
      </c>
      <c r="E321">
        <v>83</v>
      </c>
      <c r="F321" s="3"/>
    </row>
    <row r="322" spans="1:6">
      <c r="A322">
        <v>4</v>
      </c>
      <c r="B322">
        <v>-91.611999999999995</v>
      </c>
      <c r="C322">
        <v>653</v>
      </c>
      <c r="D322">
        <v>175000</v>
      </c>
      <c r="E322">
        <v>104</v>
      </c>
      <c r="F322" s="3">
        <v>99.18449592989009</v>
      </c>
    </row>
    <row r="323" spans="1:6">
      <c r="A323">
        <v>5</v>
      </c>
      <c r="B323">
        <v>-91.5</v>
      </c>
      <c r="C323">
        <v>653</v>
      </c>
      <c r="D323">
        <v>175000</v>
      </c>
      <c r="E323">
        <v>108</v>
      </c>
      <c r="F323" s="3">
        <v>100.13913309523706</v>
      </c>
    </row>
    <row r="324" spans="1:6">
      <c r="A324">
        <v>6</v>
      </c>
      <c r="B324">
        <v>-91.394000000000005</v>
      </c>
      <c r="C324">
        <v>653</v>
      </c>
      <c r="D324">
        <v>175000</v>
      </c>
      <c r="E324">
        <v>79</v>
      </c>
      <c r="F324" s="3">
        <v>101.87155038951134</v>
      </c>
    </row>
    <row r="325" spans="1:6">
      <c r="A325">
        <v>7</v>
      </c>
      <c r="B325">
        <v>-91.281000000000006</v>
      </c>
      <c r="C325">
        <v>653</v>
      </c>
      <c r="D325">
        <v>175000</v>
      </c>
      <c r="E325">
        <v>106</v>
      </c>
      <c r="F325" s="3">
        <v>105.58719983427839</v>
      </c>
    </row>
    <row r="326" spans="1:6">
      <c r="A326">
        <v>8</v>
      </c>
      <c r="B326">
        <v>-91.165000000000006</v>
      </c>
      <c r="C326">
        <v>653</v>
      </c>
      <c r="D326">
        <v>175000</v>
      </c>
      <c r="E326">
        <v>135</v>
      </c>
      <c r="F326" s="3">
        <v>113.08883772841455</v>
      </c>
    </row>
    <row r="327" spans="1:6">
      <c r="A327">
        <v>9</v>
      </c>
      <c r="B327">
        <v>-91.049000000000007</v>
      </c>
      <c r="C327">
        <v>653</v>
      </c>
      <c r="D327">
        <v>175000</v>
      </c>
      <c r="E327">
        <v>124</v>
      </c>
      <c r="F327" s="3">
        <v>126.47620941198555</v>
      </c>
    </row>
    <row r="328" spans="1:6">
      <c r="A328">
        <v>10</v>
      </c>
      <c r="B328">
        <v>-90.933999999999997</v>
      </c>
      <c r="C328">
        <v>653</v>
      </c>
      <c r="D328">
        <v>175000</v>
      </c>
      <c r="E328">
        <v>141</v>
      </c>
      <c r="F328" s="3">
        <v>147.19843160107055</v>
      </c>
    </row>
    <row r="329" spans="1:6">
      <c r="A329">
        <v>11</v>
      </c>
      <c r="B329">
        <v>-90.823999999999998</v>
      </c>
      <c r="C329">
        <v>653</v>
      </c>
      <c r="D329">
        <v>175000</v>
      </c>
      <c r="E329">
        <v>176</v>
      </c>
      <c r="F329" s="3">
        <v>173.68406083159945</v>
      </c>
    </row>
    <row r="330" spans="1:6">
      <c r="A330">
        <v>12</v>
      </c>
      <c r="B330">
        <v>-90.709000000000003</v>
      </c>
      <c r="C330">
        <v>653</v>
      </c>
      <c r="D330">
        <v>175000</v>
      </c>
      <c r="E330">
        <v>189</v>
      </c>
      <c r="F330" s="3">
        <v>204.96755955473404</v>
      </c>
    </row>
    <row r="331" spans="1:6">
      <c r="A331">
        <v>13</v>
      </c>
      <c r="B331">
        <v>-90.594999999999999</v>
      </c>
      <c r="C331">
        <v>653</v>
      </c>
      <c r="D331">
        <v>175000</v>
      </c>
      <c r="E331">
        <v>256</v>
      </c>
      <c r="F331" s="3">
        <v>233.1565157127072</v>
      </c>
    </row>
    <row r="332" spans="1:6">
      <c r="A332">
        <v>14</v>
      </c>
      <c r="B332">
        <v>-90.486999999999995</v>
      </c>
      <c r="C332">
        <v>653</v>
      </c>
      <c r="D332">
        <v>175000</v>
      </c>
      <c r="E332">
        <v>243</v>
      </c>
      <c r="F332" s="3">
        <v>250.37536204633014</v>
      </c>
    </row>
    <row r="333" spans="1:6">
      <c r="A333">
        <v>15</v>
      </c>
      <c r="B333">
        <v>-90.372</v>
      </c>
      <c r="C333">
        <v>653</v>
      </c>
      <c r="D333">
        <v>175000</v>
      </c>
      <c r="E333">
        <v>274</v>
      </c>
      <c r="F333" s="3">
        <v>253.22639840530692</v>
      </c>
    </row>
    <row r="334" spans="1:6">
      <c r="A334">
        <v>16</v>
      </c>
      <c r="B334">
        <v>-90.256</v>
      </c>
      <c r="C334">
        <v>653</v>
      </c>
      <c r="D334">
        <v>175000</v>
      </c>
      <c r="E334">
        <v>229</v>
      </c>
      <c r="F334" s="3">
        <v>239.21409869736996</v>
      </c>
    </row>
    <row r="335" spans="1:6">
      <c r="A335">
        <v>17</v>
      </c>
      <c r="B335">
        <v>-90.14</v>
      </c>
      <c r="C335">
        <v>653</v>
      </c>
      <c r="D335">
        <v>175000</v>
      </c>
      <c r="E335">
        <v>201</v>
      </c>
      <c r="F335" s="3">
        <v>212.92312835430243</v>
      </c>
    </row>
    <row r="336" spans="1:6">
      <c r="A336">
        <v>18</v>
      </c>
      <c r="B336">
        <v>-90.025000000000006</v>
      </c>
      <c r="C336">
        <v>653</v>
      </c>
      <c r="D336">
        <v>175000</v>
      </c>
      <c r="E336">
        <v>182</v>
      </c>
      <c r="F336" s="3">
        <v>182.39180074784736</v>
      </c>
    </row>
    <row r="337" spans="1:6">
      <c r="A337">
        <v>19</v>
      </c>
      <c r="B337">
        <v>-89.918999999999997</v>
      </c>
      <c r="C337">
        <v>653</v>
      </c>
      <c r="D337">
        <v>175000</v>
      </c>
      <c r="E337">
        <v>167</v>
      </c>
      <c r="F337" s="3">
        <v>156.47689982524739</v>
      </c>
    </row>
    <row r="338" spans="1:6">
      <c r="A338">
        <v>20</v>
      </c>
      <c r="B338">
        <v>-89.805999999999997</v>
      </c>
      <c r="C338">
        <v>653</v>
      </c>
      <c r="D338">
        <v>175000</v>
      </c>
      <c r="E338">
        <v>135</v>
      </c>
      <c r="F338" s="3">
        <v>135.07180304301605</v>
      </c>
    </row>
    <row r="339" spans="1:6">
      <c r="A339">
        <v>21</v>
      </c>
      <c r="B339">
        <v>-89.691000000000003</v>
      </c>
      <c r="C339">
        <v>653</v>
      </c>
      <c r="D339">
        <v>175000</v>
      </c>
      <c r="E339">
        <v>108</v>
      </c>
      <c r="F339" s="3">
        <v>120.8059143055594</v>
      </c>
    </row>
    <row r="340" spans="1:6">
      <c r="A340">
        <v>22</v>
      </c>
      <c r="B340">
        <v>-89.576999999999998</v>
      </c>
      <c r="C340">
        <v>653</v>
      </c>
      <c r="D340">
        <v>175000</v>
      </c>
      <c r="E340">
        <v>131</v>
      </c>
      <c r="F340" s="3">
        <v>112.89268497916588</v>
      </c>
    </row>
    <row r="341" spans="1:6">
      <c r="A341">
        <v>23</v>
      </c>
      <c r="B341">
        <v>-89.457999999999998</v>
      </c>
      <c r="C341">
        <v>653</v>
      </c>
      <c r="D341">
        <v>175000</v>
      </c>
      <c r="E341">
        <v>123</v>
      </c>
      <c r="F341" s="3">
        <v>109.0259531979048</v>
      </c>
    </row>
    <row r="342" spans="1:6">
      <c r="A342">
        <v>24</v>
      </c>
      <c r="B342">
        <v>-89.341999999999999</v>
      </c>
      <c r="C342">
        <v>653</v>
      </c>
      <c r="D342">
        <v>175000</v>
      </c>
      <c r="E342">
        <v>130</v>
      </c>
      <c r="F342" s="3">
        <v>107.64608745467093</v>
      </c>
    </row>
    <row r="343" spans="1:6">
      <c r="A343">
        <v>25</v>
      </c>
      <c r="B343">
        <v>-89.234999999999999</v>
      </c>
      <c r="C343">
        <v>653</v>
      </c>
      <c r="D343">
        <v>175000</v>
      </c>
      <c r="E343">
        <v>104</v>
      </c>
      <c r="F343" s="3">
        <v>107.36985902149604</v>
      </c>
    </row>
    <row r="344" spans="1:6">
      <c r="A344">
        <v>26</v>
      </c>
      <c r="B344">
        <v>-89.13</v>
      </c>
      <c r="C344">
        <v>653</v>
      </c>
      <c r="D344">
        <v>175000</v>
      </c>
      <c r="E344">
        <v>109</v>
      </c>
      <c r="F344" s="3">
        <v>107.49639304182676</v>
      </c>
    </row>
    <row r="345" spans="1:6">
      <c r="A345">
        <v>27</v>
      </c>
      <c r="B345">
        <v>-89.016000000000005</v>
      </c>
      <c r="C345">
        <v>653</v>
      </c>
      <c r="D345">
        <v>175000</v>
      </c>
      <c r="E345">
        <v>91</v>
      </c>
      <c r="F345" s="3">
        <v>107.80448282733347</v>
      </c>
    </row>
    <row r="346" spans="1:6">
      <c r="A346">
        <v>28</v>
      </c>
      <c r="B346">
        <v>-88.896000000000001</v>
      </c>
      <c r="C346">
        <v>653</v>
      </c>
      <c r="D346">
        <v>175000</v>
      </c>
      <c r="E346">
        <v>113</v>
      </c>
      <c r="F346" s="3">
        <v>108.19175870704079</v>
      </c>
    </row>
    <row r="347" spans="1:6">
      <c r="A347">
        <v>29</v>
      </c>
      <c r="B347">
        <v>-88.790999999999997</v>
      </c>
      <c r="C347">
        <v>653</v>
      </c>
      <c r="D347">
        <v>175000</v>
      </c>
      <c r="E347">
        <v>119</v>
      </c>
      <c r="F347" s="3">
        <v>108.54564834798786</v>
      </c>
    </row>
    <row r="348" spans="1:6">
      <c r="A348">
        <v>30</v>
      </c>
      <c r="B348">
        <v>-88.671999999999997</v>
      </c>
      <c r="C348">
        <v>653</v>
      </c>
      <c r="D348">
        <v>175000</v>
      </c>
      <c r="E348">
        <v>101</v>
      </c>
      <c r="F348" s="3">
        <v>108.95089359735871</v>
      </c>
    </row>
    <row r="349" spans="1:6">
      <c r="A349">
        <v>31</v>
      </c>
      <c r="B349">
        <v>-88.56</v>
      </c>
      <c r="C349">
        <v>653</v>
      </c>
      <c r="D349">
        <v>175000</v>
      </c>
      <c r="E349">
        <v>91</v>
      </c>
      <c r="F349" s="3">
        <v>109.33322950527982</v>
      </c>
    </row>
    <row r="350" spans="1:6">
      <c r="A350">
        <v>32</v>
      </c>
      <c r="B350">
        <v>-88.451999999999998</v>
      </c>
      <c r="C350">
        <v>653</v>
      </c>
      <c r="D350">
        <v>175000</v>
      </c>
      <c r="E350">
        <v>121</v>
      </c>
      <c r="F350" s="3">
        <v>109.70207623156116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181</v>
      </c>
      <c r="B368" t="s">
        <v>160</v>
      </c>
      <c r="C368" t="s">
        <v>163</v>
      </c>
      <c r="D368" t="s">
        <v>180</v>
      </c>
      <c r="E368" t="s">
        <v>179</v>
      </c>
      <c r="F368" t="s">
        <v>200</v>
      </c>
    </row>
    <row r="369" spans="1:10">
      <c r="A369">
        <v>1</v>
      </c>
      <c r="B369">
        <v>-91.947999999999993</v>
      </c>
      <c r="C369">
        <v>651</v>
      </c>
      <c r="D369">
        <v>175000</v>
      </c>
      <c r="E369">
        <v>78</v>
      </c>
      <c r="F369" s="3"/>
      <c r="J369" t="s">
        <v>219</v>
      </c>
    </row>
    <row r="370" spans="1:10">
      <c r="A370">
        <v>2</v>
      </c>
      <c r="B370">
        <v>-91.838999999999999</v>
      </c>
      <c r="C370">
        <v>651</v>
      </c>
      <c r="D370">
        <v>175000</v>
      </c>
      <c r="E370">
        <v>72</v>
      </c>
      <c r="F370" s="3"/>
    </row>
    <row r="371" spans="1:10">
      <c r="A371">
        <v>3</v>
      </c>
      <c r="B371">
        <v>-91.724000000000004</v>
      </c>
      <c r="C371">
        <v>651</v>
      </c>
      <c r="D371">
        <v>175000</v>
      </c>
      <c r="E371">
        <v>106</v>
      </c>
      <c r="F371" s="3"/>
    </row>
    <row r="372" spans="1:10">
      <c r="A372">
        <v>4</v>
      </c>
      <c r="B372">
        <v>-91.611999999999995</v>
      </c>
      <c r="C372">
        <v>651</v>
      </c>
      <c r="D372">
        <v>175000</v>
      </c>
      <c r="E372">
        <v>113</v>
      </c>
      <c r="F372" s="3">
        <v>110.12150631739013</v>
      </c>
    </row>
    <row r="373" spans="1:10">
      <c r="A373">
        <v>5</v>
      </c>
      <c r="B373">
        <v>-91.5</v>
      </c>
      <c r="C373">
        <v>651</v>
      </c>
      <c r="D373">
        <v>175000</v>
      </c>
      <c r="E373">
        <v>107</v>
      </c>
      <c r="F373" s="3">
        <v>112.04684351840795</v>
      </c>
    </row>
    <row r="374" spans="1:10">
      <c r="A374">
        <v>6</v>
      </c>
      <c r="B374">
        <v>-91.394000000000005</v>
      </c>
      <c r="C374">
        <v>651</v>
      </c>
      <c r="D374">
        <v>175000</v>
      </c>
      <c r="E374">
        <v>128</v>
      </c>
      <c r="F374" s="3">
        <v>115.46436469217413</v>
      </c>
    </row>
    <row r="375" spans="1:10">
      <c r="A375">
        <v>7</v>
      </c>
      <c r="B375">
        <v>-91.281000000000006</v>
      </c>
      <c r="C375">
        <v>651</v>
      </c>
      <c r="D375">
        <v>175000</v>
      </c>
      <c r="E375">
        <v>110</v>
      </c>
      <c r="F375" s="3">
        <v>122.01918179640282</v>
      </c>
    </row>
    <row r="376" spans="1:10">
      <c r="A376">
        <v>8</v>
      </c>
      <c r="B376">
        <v>-91.165000000000006</v>
      </c>
      <c r="C376">
        <v>651</v>
      </c>
      <c r="D376">
        <v>175000</v>
      </c>
      <c r="E376">
        <v>127</v>
      </c>
      <c r="F376" s="3">
        <v>133.39926175283125</v>
      </c>
    </row>
    <row r="377" spans="1:10">
      <c r="A377">
        <v>9</v>
      </c>
      <c r="B377">
        <v>-91.049000000000007</v>
      </c>
      <c r="C377">
        <v>651</v>
      </c>
      <c r="D377">
        <v>175000</v>
      </c>
      <c r="E377">
        <v>157</v>
      </c>
      <c r="F377" s="3">
        <v>150.72088048891854</v>
      </c>
    </row>
    <row r="378" spans="1:10">
      <c r="A378">
        <v>10</v>
      </c>
      <c r="B378">
        <v>-90.933999999999997</v>
      </c>
      <c r="C378">
        <v>651</v>
      </c>
      <c r="D378">
        <v>175000</v>
      </c>
      <c r="E378">
        <v>164</v>
      </c>
      <c r="F378" s="3">
        <v>173.6807441342003</v>
      </c>
    </row>
    <row r="379" spans="1:10">
      <c r="A379">
        <v>11</v>
      </c>
      <c r="B379">
        <v>-90.823999999999998</v>
      </c>
      <c r="C379">
        <v>651</v>
      </c>
      <c r="D379">
        <v>175000</v>
      </c>
      <c r="E379">
        <v>203</v>
      </c>
      <c r="F379" s="3">
        <v>198.99324655040846</v>
      </c>
    </row>
    <row r="380" spans="1:10">
      <c r="A380">
        <v>12</v>
      </c>
      <c r="B380">
        <v>-90.709000000000003</v>
      </c>
      <c r="C380">
        <v>651</v>
      </c>
      <c r="D380">
        <v>175000</v>
      </c>
      <c r="E380">
        <v>234</v>
      </c>
      <c r="F380" s="3">
        <v>224.63756824440668</v>
      </c>
    </row>
    <row r="381" spans="1:10">
      <c r="A381">
        <v>13</v>
      </c>
      <c r="B381">
        <v>-90.594999999999999</v>
      </c>
      <c r="C381">
        <v>651</v>
      </c>
      <c r="D381">
        <v>175000</v>
      </c>
      <c r="E381">
        <v>259</v>
      </c>
      <c r="F381" s="3">
        <v>243.68060644681717</v>
      </c>
    </row>
    <row r="382" spans="1:10">
      <c r="A382">
        <v>14</v>
      </c>
      <c r="B382">
        <v>-90.486999999999995</v>
      </c>
      <c r="C382">
        <v>651</v>
      </c>
      <c r="D382">
        <v>175000</v>
      </c>
      <c r="E382">
        <v>233</v>
      </c>
      <c r="F382" s="3">
        <v>251.4397748111889</v>
      </c>
    </row>
    <row r="383" spans="1:10">
      <c r="A383">
        <v>15</v>
      </c>
      <c r="B383">
        <v>-90.372</v>
      </c>
      <c r="C383">
        <v>651</v>
      </c>
      <c r="D383">
        <v>175000</v>
      </c>
      <c r="E383">
        <v>253</v>
      </c>
      <c r="F383" s="3">
        <v>246.6022842739203</v>
      </c>
    </row>
    <row r="384" spans="1:10">
      <c r="A384">
        <v>16</v>
      </c>
      <c r="B384">
        <v>-90.256</v>
      </c>
      <c r="C384">
        <v>651</v>
      </c>
      <c r="D384">
        <v>175000</v>
      </c>
      <c r="E384">
        <v>225</v>
      </c>
      <c r="F384" s="3">
        <v>229.57110232590691</v>
      </c>
    </row>
    <row r="385" spans="1:6">
      <c r="A385">
        <v>17</v>
      </c>
      <c r="B385">
        <v>-90.14</v>
      </c>
      <c r="C385">
        <v>651</v>
      </c>
      <c r="D385">
        <v>175000</v>
      </c>
      <c r="E385">
        <v>209</v>
      </c>
      <c r="F385" s="3">
        <v>205.05982166252718</v>
      </c>
    </row>
    <row r="386" spans="1:6">
      <c r="A386">
        <v>18</v>
      </c>
      <c r="B386">
        <v>-90.025000000000006</v>
      </c>
      <c r="C386">
        <v>651</v>
      </c>
      <c r="D386">
        <v>175000</v>
      </c>
      <c r="E386">
        <v>177</v>
      </c>
      <c r="F386" s="3">
        <v>179.17573350951244</v>
      </c>
    </row>
    <row r="387" spans="1:6">
      <c r="A387">
        <v>19</v>
      </c>
      <c r="B387">
        <v>-89.918999999999997</v>
      </c>
      <c r="C387">
        <v>651</v>
      </c>
      <c r="D387">
        <v>175000</v>
      </c>
      <c r="E387">
        <v>148</v>
      </c>
      <c r="F387" s="3">
        <v>158.03970361691481</v>
      </c>
    </row>
    <row r="388" spans="1:6">
      <c r="A388">
        <v>20</v>
      </c>
      <c r="B388">
        <v>-89.805999999999997</v>
      </c>
      <c r="C388">
        <v>651</v>
      </c>
      <c r="D388">
        <v>175000</v>
      </c>
      <c r="E388">
        <v>137</v>
      </c>
      <c r="F388" s="3">
        <v>140.72905596658231</v>
      </c>
    </row>
    <row r="389" spans="1:6">
      <c r="A389">
        <v>21</v>
      </c>
      <c r="B389">
        <v>-89.691000000000003</v>
      </c>
      <c r="C389">
        <v>651</v>
      </c>
      <c r="D389">
        <v>175000</v>
      </c>
      <c r="E389">
        <v>146</v>
      </c>
      <c r="F389" s="3">
        <v>129.02509780682382</v>
      </c>
    </row>
    <row r="390" spans="1:6">
      <c r="A390">
        <v>22</v>
      </c>
      <c r="B390">
        <v>-89.576999999999998</v>
      </c>
      <c r="C390">
        <v>651</v>
      </c>
      <c r="D390">
        <v>175000</v>
      </c>
      <c r="E390">
        <v>139</v>
      </c>
      <c r="F390" s="3">
        <v>122.30085697372058</v>
      </c>
    </row>
    <row r="391" spans="1:6">
      <c r="A391">
        <v>23</v>
      </c>
      <c r="B391">
        <v>-89.457999999999998</v>
      </c>
      <c r="C391">
        <v>651</v>
      </c>
      <c r="D391">
        <v>175000</v>
      </c>
      <c r="E391">
        <v>138</v>
      </c>
      <c r="F391" s="3">
        <v>118.8233836611651</v>
      </c>
    </row>
    <row r="392" spans="1:6">
      <c r="A392">
        <v>24</v>
      </c>
      <c r="B392">
        <v>-89.341999999999999</v>
      </c>
      <c r="C392">
        <v>651</v>
      </c>
      <c r="D392">
        <v>175000</v>
      </c>
      <c r="E392">
        <v>121</v>
      </c>
      <c r="F392" s="3">
        <v>117.46534990478182</v>
      </c>
    </row>
    <row r="393" spans="1:6">
      <c r="A393">
        <v>25</v>
      </c>
      <c r="B393">
        <v>-89.234999999999999</v>
      </c>
      <c r="C393">
        <v>651</v>
      </c>
      <c r="D393">
        <v>175000</v>
      </c>
      <c r="E393">
        <v>102</v>
      </c>
      <c r="F393" s="3">
        <v>117.12483853602237</v>
      </c>
    </row>
    <row r="394" spans="1:6">
      <c r="A394">
        <v>26</v>
      </c>
      <c r="B394">
        <v>-89.13</v>
      </c>
      <c r="C394">
        <v>651</v>
      </c>
      <c r="D394">
        <v>175000</v>
      </c>
      <c r="E394">
        <v>115</v>
      </c>
      <c r="F394" s="3">
        <v>117.18838870729668</v>
      </c>
    </row>
    <row r="395" spans="1:6">
      <c r="A395">
        <v>27</v>
      </c>
      <c r="B395">
        <v>-89.016000000000005</v>
      </c>
      <c r="C395">
        <v>651</v>
      </c>
      <c r="D395">
        <v>175000</v>
      </c>
      <c r="E395">
        <v>109</v>
      </c>
      <c r="F395" s="3">
        <v>117.44657023096295</v>
      </c>
    </row>
    <row r="396" spans="1:6">
      <c r="A396">
        <v>28</v>
      </c>
      <c r="B396">
        <v>-88.896000000000001</v>
      </c>
      <c r="C396">
        <v>651</v>
      </c>
      <c r="D396">
        <v>175000</v>
      </c>
      <c r="E396">
        <v>114</v>
      </c>
      <c r="F396" s="3">
        <v>117.79708149569724</v>
      </c>
    </row>
    <row r="397" spans="1:6">
      <c r="A397">
        <v>29</v>
      </c>
      <c r="B397">
        <v>-88.790999999999997</v>
      </c>
      <c r="C397">
        <v>651</v>
      </c>
      <c r="D397">
        <v>175000</v>
      </c>
      <c r="E397">
        <v>117</v>
      </c>
      <c r="F397" s="3">
        <v>118.12541247945924</v>
      </c>
    </row>
    <row r="398" spans="1:6">
      <c r="A398">
        <v>30</v>
      </c>
      <c r="B398">
        <v>-88.671999999999997</v>
      </c>
      <c r="C398">
        <v>651</v>
      </c>
      <c r="D398">
        <v>175000</v>
      </c>
      <c r="E398">
        <v>129</v>
      </c>
      <c r="F398" s="3">
        <v>118.50456582186969</v>
      </c>
    </row>
    <row r="399" spans="1:6">
      <c r="A399">
        <v>31</v>
      </c>
      <c r="B399">
        <v>-88.56</v>
      </c>
      <c r="C399">
        <v>651</v>
      </c>
      <c r="D399">
        <v>175000</v>
      </c>
      <c r="E399">
        <v>118</v>
      </c>
      <c r="F399" s="3">
        <v>118.86327060033481</v>
      </c>
    </row>
    <row r="400" spans="1:6">
      <c r="A400">
        <v>32</v>
      </c>
      <c r="B400">
        <v>-88.451999999999998</v>
      </c>
      <c r="C400">
        <v>651</v>
      </c>
      <c r="D400">
        <v>175000</v>
      </c>
      <c r="E400">
        <v>114</v>
      </c>
      <c r="F400" s="3">
        <v>119.20956554016102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27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181</v>
      </c>
      <c r="B418" t="s">
        <v>160</v>
      </c>
      <c r="C418" t="s">
        <v>163</v>
      </c>
      <c r="D418" t="s">
        <v>180</v>
      </c>
      <c r="E418" t="s">
        <v>179</v>
      </c>
      <c r="F418" t="s">
        <v>200</v>
      </c>
    </row>
    <row r="419" spans="1:10">
      <c r="A419">
        <v>1</v>
      </c>
      <c r="B419">
        <v>-91.947999999999993</v>
      </c>
      <c r="C419">
        <v>875</v>
      </c>
      <c r="D419">
        <v>235000</v>
      </c>
      <c r="E419">
        <v>93</v>
      </c>
      <c r="F419" s="3"/>
      <c r="J419" t="s">
        <v>220</v>
      </c>
    </row>
    <row r="420" spans="1:10">
      <c r="A420">
        <v>2</v>
      </c>
      <c r="B420">
        <v>-91.838999999999999</v>
      </c>
      <c r="C420">
        <v>875</v>
      </c>
      <c r="D420">
        <v>235000</v>
      </c>
      <c r="E420">
        <v>116</v>
      </c>
      <c r="F420" s="3"/>
    </row>
    <row r="421" spans="1:10">
      <c r="A421">
        <v>3</v>
      </c>
      <c r="B421">
        <v>-91.724000000000004</v>
      </c>
      <c r="C421">
        <v>875</v>
      </c>
      <c r="D421">
        <v>235000</v>
      </c>
      <c r="E421">
        <v>121</v>
      </c>
      <c r="F421" s="3"/>
    </row>
    <row r="422" spans="1:10">
      <c r="A422">
        <v>4</v>
      </c>
      <c r="B422">
        <v>-91.611999999999995</v>
      </c>
      <c r="C422">
        <v>875</v>
      </c>
      <c r="D422">
        <v>235000</v>
      </c>
      <c r="E422">
        <v>130</v>
      </c>
      <c r="F422" s="3">
        <v>135.86595824483663</v>
      </c>
    </row>
    <row r="423" spans="1:10">
      <c r="A423">
        <v>5</v>
      </c>
      <c r="B423">
        <v>-91.5</v>
      </c>
      <c r="C423">
        <v>875</v>
      </c>
      <c r="D423">
        <v>235000</v>
      </c>
      <c r="E423">
        <v>132</v>
      </c>
      <c r="F423" s="3">
        <v>137.1150065156009</v>
      </c>
    </row>
    <row r="424" spans="1:10">
      <c r="A424">
        <v>6</v>
      </c>
      <c r="B424">
        <v>-91.394000000000005</v>
      </c>
      <c r="C424">
        <v>875</v>
      </c>
      <c r="D424">
        <v>235000</v>
      </c>
      <c r="E424">
        <v>149</v>
      </c>
      <c r="F424" s="3">
        <v>138.90944655360602</v>
      </c>
    </row>
    <row r="425" spans="1:10">
      <c r="A425">
        <v>7</v>
      </c>
      <c r="B425">
        <v>-91.281000000000006</v>
      </c>
      <c r="C425">
        <v>875</v>
      </c>
      <c r="D425">
        <v>235000</v>
      </c>
      <c r="E425">
        <v>165</v>
      </c>
      <c r="F425" s="3">
        <v>141.8617235437095</v>
      </c>
    </row>
    <row r="426" spans="1:10">
      <c r="A426">
        <v>8</v>
      </c>
      <c r="B426">
        <v>-91.165000000000006</v>
      </c>
      <c r="C426">
        <v>875</v>
      </c>
      <c r="D426">
        <v>235000</v>
      </c>
      <c r="E426">
        <v>127</v>
      </c>
      <c r="F426" s="3">
        <v>146.54011658126811</v>
      </c>
    </row>
    <row r="427" spans="1:10">
      <c r="A427">
        <v>9</v>
      </c>
      <c r="B427">
        <v>-91.049000000000007</v>
      </c>
      <c r="C427">
        <v>875</v>
      </c>
      <c r="D427">
        <v>235000</v>
      </c>
      <c r="E427">
        <v>156</v>
      </c>
      <c r="F427" s="3">
        <v>153.5014434037405</v>
      </c>
    </row>
    <row r="428" spans="1:10">
      <c r="A428">
        <v>10</v>
      </c>
      <c r="B428">
        <v>-90.933999999999997</v>
      </c>
      <c r="C428">
        <v>875</v>
      </c>
      <c r="D428">
        <v>235000</v>
      </c>
      <c r="E428">
        <v>163</v>
      </c>
      <c r="F428" s="3">
        <v>163.19012692939808</v>
      </c>
    </row>
    <row r="429" spans="1:10">
      <c r="A429">
        <v>11</v>
      </c>
      <c r="B429">
        <v>-90.823999999999998</v>
      </c>
      <c r="C429">
        <v>875</v>
      </c>
      <c r="D429">
        <v>235000</v>
      </c>
      <c r="E429">
        <v>184</v>
      </c>
      <c r="F429" s="3">
        <v>175.29256303626505</v>
      </c>
    </row>
    <row r="430" spans="1:10">
      <c r="A430">
        <v>12</v>
      </c>
      <c r="B430">
        <v>-90.709000000000003</v>
      </c>
      <c r="C430">
        <v>875</v>
      </c>
      <c r="D430">
        <v>235000</v>
      </c>
      <c r="E430">
        <v>185</v>
      </c>
      <c r="F430" s="3">
        <v>190.68303944279535</v>
      </c>
    </row>
    <row r="431" spans="1:10">
      <c r="A431">
        <v>13</v>
      </c>
      <c r="B431">
        <v>-90.594999999999999</v>
      </c>
      <c r="C431">
        <v>875</v>
      </c>
      <c r="D431">
        <v>235000</v>
      </c>
      <c r="E431">
        <v>199</v>
      </c>
      <c r="F431" s="3">
        <v>207.83718954739513</v>
      </c>
    </row>
    <row r="432" spans="1:10">
      <c r="A432">
        <v>14</v>
      </c>
      <c r="B432">
        <v>-90.486999999999995</v>
      </c>
      <c r="C432">
        <v>875</v>
      </c>
      <c r="D432">
        <v>235000</v>
      </c>
      <c r="E432">
        <v>222</v>
      </c>
      <c r="F432" s="3">
        <v>224.44408883115054</v>
      </c>
    </row>
    <row r="433" spans="1:6">
      <c r="A433">
        <v>15</v>
      </c>
      <c r="B433">
        <v>-90.372</v>
      </c>
      <c r="C433">
        <v>875</v>
      </c>
      <c r="D433">
        <v>235000</v>
      </c>
      <c r="E433">
        <v>268</v>
      </c>
      <c r="F433" s="3">
        <v>240.54071850192642</v>
      </c>
    </row>
    <row r="434" spans="1:6">
      <c r="A434">
        <v>16</v>
      </c>
      <c r="B434">
        <v>-90.256</v>
      </c>
      <c r="C434">
        <v>875</v>
      </c>
      <c r="D434">
        <v>235000</v>
      </c>
      <c r="E434">
        <v>257</v>
      </c>
      <c r="F434" s="3">
        <v>252.91723799779362</v>
      </c>
    </row>
    <row r="435" spans="1:6">
      <c r="A435">
        <v>17</v>
      </c>
      <c r="B435">
        <v>-90.14</v>
      </c>
      <c r="C435">
        <v>875</v>
      </c>
      <c r="D435">
        <v>235000</v>
      </c>
      <c r="E435">
        <v>229</v>
      </c>
      <c r="F435" s="3">
        <v>259.52279844192998</v>
      </c>
    </row>
    <row r="436" spans="1:6">
      <c r="A436">
        <v>18</v>
      </c>
      <c r="B436">
        <v>-90.025000000000006</v>
      </c>
      <c r="C436">
        <v>875</v>
      </c>
      <c r="D436">
        <v>235000</v>
      </c>
      <c r="E436">
        <v>270</v>
      </c>
      <c r="F436" s="3">
        <v>259.35208877898026</v>
      </c>
    </row>
    <row r="437" spans="1:6">
      <c r="A437">
        <v>19</v>
      </c>
      <c r="B437">
        <v>-89.918999999999997</v>
      </c>
      <c r="C437">
        <v>875</v>
      </c>
      <c r="D437">
        <v>235000</v>
      </c>
      <c r="E437">
        <v>258</v>
      </c>
      <c r="F437" s="3">
        <v>253.33921131604626</v>
      </c>
    </row>
    <row r="438" spans="1:6">
      <c r="A438">
        <v>20</v>
      </c>
      <c r="B438">
        <v>-89.805999999999997</v>
      </c>
      <c r="C438">
        <v>875</v>
      </c>
      <c r="D438">
        <v>235000</v>
      </c>
      <c r="E438">
        <v>246</v>
      </c>
      <c r="F438" s="3">
        <v>241.78401838025783</v>
      </c>
    </row>
    <row r="439" spans="1:6">
      <c r="A439">
        <v>21</v>
      </c>
      <c r="B439">
        <v>-89.691000000000003</v>
      </c>
      <c r="C439">
        <v>875</v>
      </c>
      <c r="D439">
        <v>235000</v>
      </c>
      <c r="E439">
        <v>248</v>
      </c>
      <c r="F439" s="3">
        <v>226.41284483393443</v>
      </c>
    </row>
    <row r="440" spans="1:6">
      <c r="A440">
        <v>22</v>
      </c>
      <c r="B440">
        <v>-89.576999999999998</v>
      </c>
      <c r="C440">
        <v>875</v>
      </c>
      <c r="D440">
        <v>235000</v>
      </c>
      <c r="E440">
        <v>191</v>
      </c>
      <c r="F440" s="3">
        <v>209.75010591793765</v>
      </c>
    </row>
    <row r="441" spans="1:6">
      <c r="A441">
        <v>23</v>
      </c>
      <c r="B441">
        <v>-89.457999999999998</v>
      </c>
      <c r="C441">
        <v>875</v>
      </c>
      <c r="D441">
        <v>235000</v>
      </c>
      <c r="E441">
        <v>186</v>
      </c>
      <c r="F441" s="3">
        <v>192.99272809846505</v>
      </c>
    </row>
    <row r="442" spans="1:6">
      <c r="A442">
        <v>24</v>
      </c>
      <c r="B442">
        <v>-89.341999999999999</v>
      </c>
      <c r="C442">
        <v>875</v>
      </c>
      <c r="D442">
        <v>235000</v>
      </c>
      <c r="E442">
        <v>172</v>
      </c>
      <c r="F442" s="3">
        <v>178.82427173009498</v>
      </c>
    </row>
    <row r="443" spans="1:6">
      <c r="A443">
        <v>25</v>
      </c>
      <c r="B443">
        <v>-89.234999999999999</v>
      </c>
      <c r="C443">
        <v>875</v>
      </c>
      <c r="D443">
        <v>235000</v>
      </c>
      <c r="E443">
        <v>168</v>
      </c>
      <c r="F443" s="3">
        <v>168.35248087990612</v>
      </c>
    </row>
    <row r="444" spans="1:6">
      <c r="A444">
        <v>26</v>
      </c>
      <c r="B444">
        <v>-89.13</v>
      </c>
      <c r="C444">
        <v>875</v>
      </c>
      <c r="D444">
        <v>235000</v>
      </c>
      <c r="E444">
        <v>174</v>
      </c>
      <c r="F444" s="3">
        <v>160.62140866216671</v>
      </c>
    </row>
    <row r="445" spans="1:6">
      <c r="A445">
        <v>27</v>
      </c>
      <c r="B445">
        <v>-89.016000000000005</v>
      </c>
      <c r="C445">
        <v>875</v>
      </c>
      <c r="D445">
        <v>235000</v>
      </c>
      <c r="E445">
        <v>175</v>
      </c>
      <c r="F445" s="3">
        <v>154.81435218239145</v>
      </c>
    </row>
    <row r="446" spans="1:6">
      <c r="A446">
        <v>28</v>
      </c>
      <c r="B446">
        <v>-88.896000000000001</v>
      </c>
      <c r="C446">
        <v>875</v>
      </c>
      <c r="D446">
        <v>235000</v>
      </c>
      <c r="E446">
        <v>158</v>
      </c>
      <c r="F446" s="3">
        <v>151.044838690387</v>
      </c>
    </row>
    <row r="447" spans="1:6">
      <c r="A447">
        <v>29</v>
      </c>
      <c r="B447">
        <v>-88.790999999999997</v>
      </c>
      <c r="C447">
        <v>875</v>
      </c>
      <c r="D447">
        <v>235000</v>
      </c>
      <c r="E447">
        <v>130</v>
      </c>
      <c r="F447" s="3">
        <v>149.1886889170793</v>
      </c>
    </row>
    <row r="448" spans="1:6">
      <c r="A448">
        <v>30</v>
      </c>
      <c r="B448">
        <v>-88.671999999999997</v>
      </c>
      <c r="C448">
        <v>875</v>
      </c>
      <c r="D448">
        <v>235000</v>
      </c>
      <c r="E448">
        <v>149</v>
      </c>
      <c r="F448" s="3">
        <v>148.17075774935878</v>
      </c>
    </row>
    <row r="449" spans="1:6">
      <c r="A449">
        <v>31</v>
      </c>
      <c r="B449">
        <v>-88.56</v>
      </c>
      <c r="C449">
        <v>875</v>
      </c>
      <c r="D449">
        <v>235000</v>
      </c>
      <c r="E449">
        <v>140</v>
      </c>
      <c r="F449" s="3">
        <v>147.86996723601609</v>
      </c>
    </row>
    <row r="450" spans="1:6">
      <c r="A450">
        <v>32</v>
      </c>
      <c r="B450">
        <v>-88.451999999999998</v>
      </c>
      <c r="C450">
        <v>875</v>
      </c>
      <c r="D450">
        <v>235000</v>
      </c>
      <c r="E450">
        <v>155</v>
      </c>
      <c r="F450" s="3">
        <v>147.92741739920402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27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181</v>
      </c>
      <c r="B468" t="s">
        <v>160</v>
      </c>
      <c r="C468" t="s">
        <v>163</v>
      </c>
      <c r="D468" t="s">
        <v>180</v>
      </c>
      <c r="E468" t="s">
        <v>179</v>
      </c>
      <c r="F468" t="s">
        <v>200</v>
      </c>
    </row>
    <row r="469" spans="1:10">
      <c r="A469">
        <v>1</v>
      </c>
      <c r="B469">
        <v>-91.947999999999993</v>
      </c>
      <c r="C469">
        <v>878</v>
      </c>
      <c r="D469">
        <v>235000</v>
      </c>
      <c r="E469">
        <v>129</v>
      </c>
      <c r="F469" s="3"/>
      <c r="J469" t="s">
        <v>221</v>
      </c>
    </row>
    <row r="470" spans="1:10">
      <c r="A470">
        <v>2</v>
      </c>
      <c r="B470">
        <v>-91.838999999999999</v>
      </c>
      <c r="C470">
        <v>878</v>
      </c>
      <c r="D470">
        <v>235000</v>
      </c>
      <c r="E470">
        <v>118</v>
      </c>
      <c r="F470" s="3"/>
    </row>
    <row r="471" spans="1:10">
      <c r="A471">
        <v>3</v>
      </c>
      <c r="B471">
        <v>-91.724000000000004</v>
      </c>
      <c r="C471">
        <v>878</v>
      </c>
      <c r="D471">
        <v>235000</v>
      </c>
      <c r="E471">
        <v>125</v>
      </c>
      <c r="F471" s="3"/>
    </row>
    <row r="472" spans="1:10">
      <c r="A472">
        <v>4</v>
      </c>
      <c r="B472">
        <v>-91.611999999999995</v>
      </c>
      <c r="C472">
        <v>878</v>
      </c>
      <c r="D472">
        <v>235000</v>
      </c>
      <c r="E472">
        <v>91</v>
      </c>
      <c r="F472" s="3">
        <v>115.63256316714492</v>
      </c>
    </row>
    <row r="473" spans="1:10">
      <c r="A473">
        <v>5</v>
      </c>
      <c r="B473">
        <v>-91.5</v>
      </c>
      <c r="C473">
        <v>878</v>
      </c>
      <c r="D473">
        <v>235000</v>
      </c>
      <c r="E473">
        <v>113</v>
      </c>
      <c r="F473" s="3">
        <v>118.59608077735477</v>
      </c>
    </row>
    <row r="474" spans="1:10">
      <c r="A474">
        <v>6</v>
      </c>
      <c r="B474">
        <v>-91.394000000000005</v>
      </c>
      <c r="C474">
        <v>878</v>
      </c>
      <c r="D474">
        <v>235000</v>
      </c>
      <c r="E474">
        <v>141</v>
      </c>
      <c r="F474" s="3">
        <v>122.29791036863229</v>
      </c>
    </row>
    <row r="475" spans="1:10">
      <c r="A475">
        <v>7</v>
      </c>
      <c r="B475">
        <v>-91.281000000000006</v>
      </c>
      <c r="C475">
        <v>878</v>
      </c>
      <c r="D475">
        <v>235000</v>
      </c>
      <c r="E475">
        <v>147</v>
      </c>
      <c r="F475" s="3">
        <v>127.5704478823108</v>
      </c>
    </row>
    <row r="476" spans="1:10">
      <c r="A476">
        <v>8</v>
      </c>
      <c r="B476">
        <v>-91.165000000000006</v>
      </c>
      <c r="C476">
        <v>878</v>
      </c>
      <c r="D476">
        <v>235000</v>
      </c>
      <c r="E476">
        <v>161</v>
      </c>
      <c r="F476" s="3">
        <v>134.8324232289367</v>
      </c>
    </row>
    <row r="477" spans="1:10">
      <c r="A477">
        <v>9</v>
      </c>
      <c r="B477">
        <v>-91.049000000000007</v>
      </c>
      <c r="C477">
        <v>878</v>
      </c>
      <c r="D477">
        <v>235000</v>
      </c>
      <c r="E477">
        <v>141</v>
      </c>
      <c r="F477" s="3">
        <v>144.36754168640982</v>
      </c>
    </row>
    <row r="478" spans="1:10">
      <c r="A478">
        <v>10</v>
      </c>
      <c r="B478">
        <v>-90.933999999999997</v>
      </c>
      <c r="C478">
        <v>878</v>
      </c>
      <c r="D478">
        <v>235000</v>
      </c>
      <c r="E478">
        <v>168</v>
      </c>
      <c r="F478" s="3">
        <v>156.30723269244402</v>
      </c>
    </row>
    <row r="479" spans="1:10">
      <c r="A479">
        <v>11</v>
      </c>
      <c r="B479">
        <v>-90.823999999999998</v>
      </c>
      <c r="C479">
        <v>878</v>
      </c>
      <c r="D479">
        <v>235000</v>
      </c>
      <c r="E479">
        <v>169</v>
      </c>
      <c r="F479" s="3">
        <v>170.01355824025072</v>
      </c>
    </row>
    <row r="480" spans="1:10">
      <c r="A480">
        <v>12</v>
      </c>
      <c r="B480">
        <v>-90.709000000000003</v>
      </c>
      <c r="C480">
        <v>878</v>
      </c>
      <c r="D480">
        <v>235000</v>
      </c>
      <c r="E480">
        <v>168</v>
      </c>
      <c r="F480" s="3">
        <v>186.3306261063268</v>
      </c>
    </row>
    <row r="481" spans="1:6">
      <c r="A481">
        <v>13</v>
      </c>
      <c r="B481">
        <v>-90.594999999999999</v>
      </c>
      <c r="C481">
        <v>878</v>
      </c>
      <c r="D481">
        <v>235000</v>
      </c>
      <c r="E481">
        <v>216</v>
      </c>
      <c r="F481" s="3">
        <v>203.6812536980774</v>
      </c>
    </row>
    <row r="482" spans="1:6">
      <c r="A482">
        <v>14</v>
      </c>
      <c r="B482">
        <v>-90.486999999999995</v>
      </c>
      <c r="C482">
        <v>878</v>
      </c>
      <c r="D482">
        <v>235000</v>
      </c>
      <c r="E482">
        <v>212</v>
      </c>
      <c r="F482" s="3">
        <v>220.08210731244887</v>
      </c>
    </row>
    <row r="483" spans="1:6">
      <c r="A483">
        <v>15</v>
      </c>
      <c r="B483">
        <v>-90.372</v>
      </c>
      <c r="C483">
        <v>878</v>
      </c>
      <c r="D483">
        <v>235000</v>
      </c>
      <c r="E483">
        <v>212</v>
      </c>
      <c r="F483" s="3">
        <v>236.04824182807735</v>
      </c>
    </row>
    <row r="484" spans="1:6">
      <c r="A484">
        <v>16</v>
      </c>
      <c r="B484">
        <v>-90.256</v>
      </c>
      <c r="C484">
        <v>878</v>
      </c>
      <c r="D484">
        <v>235000</v>
      </c>
      <c r="E484">
        <v>254</v>
      </c>
      <c r="F484" s="3">
        <v>248.9995097835565</v>
      </c>
    </row>
    <row r="485" spans="1:6">
      <c r="A485">
        <v>17</v>
      </c>
      <c r="B485">
        <v>-90.14</v>
      </c>
      <c r="C485">
        <v>878</v>
      </c>
      <c r="D485">
        <v>235000</v>
      </c>
      <c r="E485">
        <v>265</v>
      </c>
      <c r="F485" s="3">
        <v>257.37682778578238</v>
      </c>
    </row>
    <row r="486" spans="1:6">
      <c r="A486">
        <v>18</v>
      </c>
      <c r="B486">
        <v>-90.025000000000006</v>
      </c>
      <c r="C486">
        <v>878</v>
      </c>
      <c r="D486">
        <v>235000</v>
      </c>
      <c r="E486">
        <v>257</v>
      </c>
      <c r="F486" s="3">
        <v>260.2763007688277</v>
      </c>
    </row>
    <row r="487" spans="1:6">
      <c r="A487">
        <v>19</v>
      </c>
      <c r="B487">
        <v>-89.918999999999997</v>
      </c>
      <c r="C487">
        <v>878</v>
      </c>
      <c r="D487">
        <v>235000</v>
      </c>
      <c r="E487">
        <v>260</v>
      </c>
      <c r="F487" s="3">
        <v>257.99255391259726</v>
      </c>
    </row>
    <row r="488" spans="1:6">
      <c r="A488">
        <v>20</v>
      </c>
      <c r="B488">
        <v>-89.805999999999997</v>
      </c>
      <c r="C488">
        <v>878</v>
      </c>
      <c r="D488">
        <v>235000</v>
      </c>
      <c r="E488">
        <v>268</v>
      </c>
      <c r="F488" s="3">
        <v>250.76225623476861</v>
      </c>
    </row>
    <row r="489" spans="1:6">
      <c r="A489">
        <v>21</v>
      </c>
      <c r="B489">
        <v>-89.691000000000003</v>
      </c>
      <c r="C489">
        <v>878</v>
      </c>
      <c r="D489">
        <v>235000</v>
      </c>
      <c r="E489">
        <v>248</v>
      </c>
      <c r="F489" s="3">
        <v>239.36989524626949</v>
      </c>
    </row>
    <row r="490" spans="1:6">
      <c r="A490">
        <v>22</v>
      </c>
      <c r="B490">
        <v>-89.576999999999998</v>
      </c>
      <c r="C490">
        <v>878</v>
      </c>
      <c r="D490">
        <v>235000</v>
      </c>
      <c r="E490">
        <v>240</v>
      </c>
      <c r="F490" s="3">
        <v>225.51008394274027</v>
      </c>
    </row>
    <row r="491" spans="1:6">
      <c r="A491">
        <v>23</v>
      </c>
      <c r="B491">
        <v>-89.457999999999998</v>
      </c>
      <c r="C491">
        <v>878</v>
      </c>
      <c r="D491">
        <v>235000</v>
      </c>
      <c r="E491">
        <v>200</v>
      </c>
      <c r="F491" s="3">
        <v>210.01301311285488</v>
      </c>
    </row>
    <row r="492" spans="1:6">
      <c r="A492">
        <v>24</v>
      </c>
      <c r="B492">
        <v>-89.341999999999999</v>
      </c>
      <c r="C492">
        <v>878</v>
      </c>
      <c r="D492">
        <v>235000</v>
      </c>
      <c r="E492">
        <v>190</v>
      </c>
      <c r="F492" s="3">
        <v>195.41020303435295</v>
      </c>
    </row>
    <row r="493" spans="1:6">
      <c r="A493">
        <v>25</v>
      </c>
      <c r="B493">
        <v>-89.234999999999999</v>
      </c>
      <c r="C493">
        <v>878</v>
      </c>
      <c r="D493">
        <v>235000</v>
      </c>
      <c r="E493">
        <v>173</v>
      </c>
      <c r="F493" s="3">
        <v>183.37432686485931</v>
      </c>
    </row>
    <row r="494" spans="1:6">
      <c r="A494">
        <v>26</v>
      </c>
      <c r="B494">
        <v>-89.13</v>
      </c>
      <c r="C494">
        <v>878</v>
      </c>
      <c r="D494">
        <v>235000</v>
      </c>
      <c r="E494">
        <v>164</v>
      </c>
      <c r="F494" s="3">
        <v>173.44837847096295</v>
      </c>
    </row>
    <row r="495" spans="1:6">
      <c r="A495">
        <v>27</v>
      </c>
      <c r="B495">
        <v>-89.016000000000005</v>
      </c>
      <c r="C495">
        <v>878</v>
      </c>
      <c r="D495">
        <v>235000</v>
      </c>
      <c r="E495">
        <v>166</v>
      </c>
      <c r="F495" s="3">
        <v>165.0249941863373</v>
      </c>
    </row>
    <row r="496" spans="1:6">
      <c r="A496">
        <v>28</v>
      </c>
      <c r="B496">
        <v>-88.896000000000001</v>
      </c>
      <c r="C496">
        <v>878</v>
      </c>
      <c r="D496">
        <v>235000</v>
      </c>
      <c r="E496">
        <v>159</v>
      </c>
      <c r="F496" s="3">
        <v>158.72946766299361</v>
      </c>
    </row>
    <row r="497" spans="1:6">
      <c r="A497">
        <v>29</v>
      </c>
      <c r="B497">
        <v>-88.790999999999997</v>
      </c>
      <c r="C497">
        <v>878</v>
      </c>
      <c r="D497">
        <v>235000</v>
      </c>
      <c r="E497">
        <v>154</v>
      </c>
      <c r="F497" s="3">
        <v>155.1204370800296</v>
      </c>
    </row>
    <row r="498" spans="1:6">
      <c r="A498">
        <v>30</v>
      </c>
      <c r="B498">
        <v>-88.671999999999997</v>
      </c>
      <c r="C498">
        <v>878</v>
      </c>
      <c r="D498">
        <v>235000</v>
      </c>
      <c r="E498">
        <v>159</v>
      </c>
      <c r="F498" s="3">
        <v>152.75530551641364</v>
      </c>
    </row>
    <row r="499" spans="1:6">
      <c r="A499">
        <v>31</v>
      </c>
      <c r="B499">
        <v>-88.56</v>
      </c>
      <c r="C499">
        <v>878</v>
      </c>
      <c r="D499">
        <v>235000</v>
      </c>
      <c r="E499">
        <v>149</v>
      </c>
      <c r="F499" s="3">
        <v>151.7908776873021</v>
      </c>
    </row>
    <row r="500" spans="1:6">
      <c r="A500">
        <v>32</v>
      </c>
      <c r="B500">
        <v>-88.451999999999998</v>
      </c>
      <c r="C500">
        <v>878</v>
      </c>
      <c r="D500">
        <v>235000</v>
      </c>
      <c r="E500">
        <v>156</v>
      </c>
      <c r="F500" s="3">
        <v>151.67697761696809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27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181</v>
      </c>
      <c r="B518" t="s">
        <v>160</v>
      </c>
      <c r="C518" t="s">
        <v>163</v>
      </c>
      <c r="D518" t="s">
        <v>180</v>
      </c>
      <c r="E518" t="s">
        <v>179</v>
      </c>
      <c r="F518" t="s">
        <v>200</v>
      </c>
    </row>
    <row r="519" spans="1:10">
      <c r="A519">
        <v>1</v>
      </c>
      <c r="B519">
        <v>-91.947999999999993</v>
      </c>
      <c r="C519">
        <v>874</v>
      </c>
      <c r="D519">
        <v>235000</v>
      </c>
      <c r="E519">
        <v>103</v>
      </c>
      <c r="F519" s="3"/>
      <c r="J519" t="s">
        <v>222</v>
      </c>
    </row>
    <row r="520" spans="1:10">
      <c r="A520">
        <v>2</v>
      </c>
      <c r="B520">
        <v>-91.838999999999999</v>
      </c>
      <c r="C520">
        <v>874</v>
      </c>
      <c r="D520">
        <v>235000</v>
      </c>
      <c r="E520">
        <v>111</v>
      </c>
      <c r="F520" s="3"/>
    </row>
    <row r="521" spans="1:10">
      <c r="A521">
        <v>3</v>
      </c>
      <c r="B521">
        <v>-91.724000000000004</v>
      </c>
      <c r="C521">
        <v>874</v>
      </c>
      <c r="D521">
        <v>235000</v>
      </c>
      <c r="E521">
        <v>111</v>
      </c>
      <c r="F521" s="3"/>
    </row>
    <row r="522" spans="1:10">
      <c r="A522">
        <v>4</v>
      </c>
      <c r="B522">
        <v>-91.611999999999995</v>
      </c>
      <c r="C522">
        <v>874</v>
      </c>
      <c r="D522">
        <v>235000</v>
      </c>
      <c r="E522">
        <v>133</v>
      </c>
      <c r="F522" s="3">
        <v>138.29196700486489</v>
      </c>
    </row>
    <row r="523" spans="1:10">
      <c r="A523">
        <v>5</v>
      </c>
      <c r="B523">
        <v>-91.5</v>
      </c>
      <c r="C523">
        <v>874</v>
      </c>
      <c r="D523">
        <v>235000</v>
      </c>
      <c r="E523">
        <v>146</v>
      </c>
      <c r="F523" s="3">
        <v>138.81450532624035</v>
      </c>
    </row>
    <row r="524" spans="1:10">
      <c r="A524">
        <v>6</v>
      </c>
      <c r="B524">
        <v>-91.394000000000005</v>
      </c>
      <c r="C524">
        <v>874</v>
      </c>
      <c r="D524">
        <v>235000</v>
      </c>
      <c r="E524">
        <v>140</v>
      </c>
      <c r="F524" s="3">
        <v>139.52939003407022</v>
      </c>
    </row>
    <row r="525" spans="1:10">
      <c r="A525">
        <v>7</v>
      </c>
      <c r="B525">
        <v>-91.281000000000006</v>
      </c>
      <c r="C525">
        <v>874</v>
      </c>
      <c r="D525">
        <v>235000</v>
      </c>
      <c r="E525">
        <v>149</v>
      </c>
      <c r="F525" s="3">
        <v>140.72232448208356</v>
      </c>
    </row>
    <row r="526" spans="1:10">
      <c r="A526">
        <v>8</v>
      </c>
      <c r="B526">
        <v>-91.165000000000006</v>
      </c>
      <c r="C526">
        <v>874</v>
      </c>
      <c r="D526">
        <v>235000</v>
      </c>
      <c r="E526">
        <v>127</v>
      </c>
      <c r="F526" s="3">
        <v>142.73933495753613</v>
      </c>
    </row>
    <row r="527" spans="1:10">
      <c r="A527">
        <v>9</v>
      </c>
      <c r="B527">
        <v>-91.049000000000007</v>
      </c>
      <c r="C527">
        <v>874</v>
      </c>
      <c r="D527">
        <v>235000</v>
      </c>
      <c r="E527">
        <v>149</v>
      </c>
      <c r="F527" s="3">
        <v>146.04512914125223</v>
      </c>
    </row>
    <row r="528" spans="1:10">
      <c r="A528">
        <v>10</v>
      </c>
      <c r="B528">
        <v>-90.933999999999997</v>
      </c>
      <c r="C528">
        <v>874</v>
      </c>
      <c r="D528">
        <v>235000</v>
      </c>
      <c r="E528">
        <v>162</v>
      </c>
      <c r="F528" s="3">
        <v>151.19833174565119</v>
      </c>
    </row>
    <row r="529" spans="1:6">
      <c r="A529">
        <v>11</v>
      </c>
      <c r="B529">
        <v>-90.823999999999998</v>
      </c>
      <c r="C529">
        <v>874</v>
      </c>
      <c r="D529">
        <v>235000</v>
      </c>
      <c r="E529">
        <v>153</v>
      </c>
      <c r="F529" s="3">
        <v>158.45744834953345</v>
      </c>
    </row>
    <row r="530" spans="1:6">
      <c r="A530">
        <v>12</v>
      </c>
      <c r="B530">
        <v>-90.709000000000003</v>
      </c>
      <c r="C530">
        <v>874</v>
      </c>
      <c r="D530">
        <v>235000</v>
      </c>
      <c r="E530">
        <v>180</v>
      </c>
      <c r="F530" s="3">
        <v>168.95838444917388</v>
      </c>
    </row>
    <row r="531" spans="1:6">
      <c r="A531">
        <v>13</v>
      </c>
      <c r="B531">
        <v>-90.594999999999999</v>
      </c>
      <c r="C531">
        <v>874</v>
      </c>
      <c r="D531">
        <v>235000</v>
      </c>
      <c r="E531">
        <v>169</v>
      </c>
      <c r="F531" s="3">
        <v>182.43125282147321</v>
      </c>
    </row>
    <row r="532" spans="1:6">
      <c r="A532">
        <v>14</v>
      </c>
      <c r="B532">
        <v>-90.486999999999995</v>
      </c>
      <c r="C532">
        <v>874</v>
      </c>
      <c r="D532">
        <v>235000</v>
      </c>
      <c r="E532">
        <v>198</v>
      </c>
      <c r="F532" s="3">
        <v>197.60463462416135</v>
      </c>
    </row>
    <row r="533" spans="1:6">
      <c r="A533">
        <v>15</v>
      </c>
      <c r="B533">
        <v>-90.372</v>
      </c>
      <c r="C533">
        <v>874</v>
      </c>
      <c r="D533">
        <v>235000</v>
      </c>
      <c r="E533">
        <v>207</v>
      </c>
      <c r="F533" s="3">
        <v>215.2128595568069</v>
      </c>
    </row>
    <row r="534" spans="1:6">
      <c r="A534">
        <v>16</v>
      </c>
      <c r="B534">
        <v>-90.256</v>
      </c>
      <c r="C534">
        <v>874</v>
      </c>
      <c r="D534">
        <v>235000</v>
      </c>
      <c r="E534">
        <v>233</v>
      </c>
      <c r="F534" s="3">
        <v>232.61824280264992</v>
      </c>
    </row>
    <row r="535" spans="1:6">
      <c r="A535">
        <v>17</v>
      </c>
      <c r="B535">
        <v>-90.14</v>
      </c>
      <c r="C535">
        <v>874</v>
      </c>
      <c r="D535">
        <v>235000</v>
      </c>
      <c r="E535">
        <v>280</v>
      </c>
      <c r="F535" s="3">
        <v>247.31872346282637</v>
      </c>
    </row>
    <row r="536" spans="1:6">
      <c r="A536">
        <v>18</v>
      </c>
      <c r="B536">
        <v>-90.025000000000006</v>
      </c>
      <c r="C536">
        <v>874</v>
      </c>
      <c r="D536">
        <v>235000</v>
      </c>
      <c r="E536">
        <v>245</v>
      </c>
      <c r="F536" s="3">
        <v>256.97915490900357</v>
      </c>
    </row>
    <row r="537" spans="1:6">
      <c r="A537">
        <v>19</v>
      </c>
      <c r="B537">
        <v>-89.918999999999997</v>
      </c>
      <c r="C537">
        <v>874</v>
      </c>
      <c r="D537">
        <v>235000</v>
      </c>
      <c r="E537">
        <v>268</v>
      </c>
      <c r="F537" s="3">
        <v>260.16581121692769</v>
      </c>
    </row>
    <row r="538" spans="1:6">
      <c r="A538">
        <v>20</v>
      </c>
      <c r="B538">
        <v>-89.805999999999997</v>
      </c>
      <c r="C538">
        <v>874</v>
      </c>
      <c r="D538">
        <v>235000</v>
      </c>
      <c r="E538">
        <v>246</v>
      </c>
      <c r="F538" s="3">
        <v>257.01788363150234</v>
      </c>
    </row>
    <row r="539" spans="1:6">
      <c r="A539">
        <v>21</v>
      </c>
      <c r="B539">
        <v>-89.691000000000003</v>
      </c>
      <c r="C539">
        <v>874</v>
      </c>
      <c r="D539">
        <v>235000</v>
      </c>
      <c r="E539">
        <v>245</v>
      </c>
      <c r="F539" s="3">
        <v>247.49174940089824</v>
      </c>
    </row>
    <row r="540" spans="1:6">
      <c r="A540">
        <v>22</v>
      </c>
      <c r="B540">
        <v>-89.576999999999998</v>
      </c>
      <c r="C540">
        <v>874</v>
      </c>
      <c r="D540">
        <v>235000</v>
      </c>
      <c r="E540">
        <v>219</v>
      </c>
      <c r="F540" s="3">
        <v>233.37244868238005</v>
      </c>
    </row>
    <row r="541" spans="1:6">
      <c r="A541">
        <v>23</v>
      </c>
      <c r="B541">
        <v>-89.457999999999998</v>
      </c>
      <c r="C541">
        <v>874</v>
      </c>
      <c r="D541">
        <v>235000</v>
      </c>
      <c r="E541">
        <v>231</v>
      </c>
      <c r="F541" s="3">
        <v>216.04420564802263</v>
      </c>
    </row>
    <row r="542" spans="1:6">
      <c r="A542">
        <v>24</v>
      </c>
      <c r="B542">
        <v>-89.341999999999999</v>
      </c>
      <c r="C542">
        <v>874</v>
      </c>
      <c r="D542">
        <v>235000</v>
      </c>
      <c r="E542">
        <v>211</v>
      </c>
      <c r="F542" s="3">
        <v>198.97754825948383</v>
      </c>
    </row>
    <row r="543" spans="1:6">
      <c r="A543">
        <v>25</v>
      </c>
      <c r="B543">
        <v>-89.234999999999999</v>
      </c>
      <c r="C543">
        <v>874</v>
      </c>
      <c r="D543">
        <v>235000</v>
      </c>
      <c r="E543">
        <v>187</v>
      </c>
      <c r="F543" s="3">
        <v>184.71524475626299</v>
      </c>
    </row>
    <row r="544" spans="1:6">
      <c r="A544">
        <v>26</v>
      </c>
      <c r="B544">
        <v>-89.13</v>
      </c>
      <c r="C544">
        <v>874</v>
      </c>
      <c r="D544">
        <v>235000</v>
      </c>
      <c r="E544">
        <v>158</v>
      </c>
      <c r="F544" s="3">
        <v>173.00629586806795</v>
      </c>
    </row>
    <row r="545" spans="1:6">
      <c r="A545">
        <v>27</v>
      </c>
      <c r="B545">
        <v>-89.016000000000005</v>
      </c>
      <c r="C545">
        <v>874</v>
      </c>
      <c r="D545">
        <v>235000</v>
      </c>
      <c r="E545">
        <v>168</v>
      </c>
      <c r="F545" s="3">
        <v>163.23142010295933</v>
      </c>
    </row>
    <row r="546" spans="1:6">
      <c r="A546">
        <v>28</v>
      </c>
      <c r="B546">
        <v>-88.896000000000001</v>
      </c>
      <c r="C546">
        <v>874</v>
      </c>
      <c r="D546">
        <v>235000</v>
      </c>
      <c r="E546">
        <v>150</v>
      </c>
      <c r="F546" s="3">
        <v>156.08582186080724</v>
      </c>
    </row>
    <row r="547" spans="1:6">
      <c r="A547">
        <v>29</v>
      </c>
      <c r="B547">
        <v>-88.790999999999997</v>
      </c>
      <c r="C547">
        <v>874</v>
      </c>
      <c r="D547">
        <v>235000</v>
      </c>
      <c r="E547">
        <v>165</v>
      </c>
      <c r="F547" s="3">
        <v>152.03936678563747</v>
      </c>
    </row>
    <row r="548" spans="1:6">
      <c r="A548">
        <v>30</v>
      </c>
      <c r="B548">
        <v>-88.671999999999997</v>
      </c>
      <c r="C548">
        <v>874</v>
      </c>
      <c r="D548">
        <v>235000</v>
      </c>
      <c r="E548">
        <v>147</v>
      </c>
      <c r="F548" s="3">
        <v>149.30856182983936</v>
      </c>
    </row>
    <row r="549" spans="1:6">
      <c r="A549">
        <v>31</v>
      </c>
      <c r="B549">
        <v>-88.56</v>
      </c>
      <c r="C549">
        <v>874</v>
      </c>
      <c r="D549">
        <v>235000</v>
      </c>
      <c r="E549">
        <v>171</v>
      </c>
      <c r="F549" s="3">
        <v>147.97173226453754</v>
      </c>
    </row>
    <row r="550" spans="1:6">
      <c r="A550">
        <v>32</v>
      </c>
      <c r="B550">
        <v>-88.451999999999998</v>
      </c>
      <c r="C550">
        <v>874</v>
      </c>
      <c r="D550">
        <v>235000</v>
      </c>
      <c r="E550">
        <v>129</v>
      </c>
      <c r="F550" s="3">
        <v>147.39313220010249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33</v>
      </c>
    </row>
    <row r="556" spans="1:6">
      <c r="A556" t="s">
        <v>27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181</v>
      </c>
      <c r="B568" t="s">
        <v>160</v>
      </c>
      <c r="C568" t="s">
        <v>163</v>
      </c>
      <c r="D568" t="s">
        <v>180</v>
      </c>
      <c r="E568" t="s">
        <v>179</v>
      </c>
      <c r="F568" t="s">
        <v>200</v>
      </c>
    </row>
    <row r="569" spans="1:10">
      <c r="A569">
        <v>1</v>
      </c>
      <c r="B569">
        <v>-91.947999999999993</v>
      </c>
      <c r="C569">
        <v>874</v>
      </c>
      <c r="D569">
        <v>235000</v>
      </c>
      <c r="E569">
        <v>93</v>
      </c>
      <c r="F569" s="3"/>
      <c r="J569" t="s">
        <v>223</v>
      </c>
    </row>
    <row r="570" spans="1:10">
      <c r="A570">
        <v>2</v>
      </c>
      <c r="B570">
        <v>-91.838999999999999</v>
      </c>
      <c r="C570">
        <v>874</v>
      </c>
      <c r="D570">
        <v>235000</v>
      </c>
      <c r="E570">
        <v>106</v>
      </c>
      <c r="F570" s="3"/>
    </row>
    <row r="571" spans="1:10">
      <c r="A571">
        <v>3</v>
      </c>
      <c r="B571">
        <v>-91.724000000000004</v>
      </c>
      <c r="C571">
        <v>874</v>
      </c>
      <c r="D571">
        <v>235000</v>
      </c>
      <c r="E571">
        <v>121</v>
      </c>
      <c r="F571" s="3"/>
    </row>
    <row r="572" spans="1:10">
      <c r="A572">
        <v>4</v>
      </c>
      <c r="B572">
        <v>-91.611999999999995</v>
      </c>
      <c r="C572">
        <v>874</v>
      </c>
      <c r="D572">
        <v>235000</v>
      </c>
      <c r="E572">
        <v>115</v>
      </c>
      <c r="F572" s="3">
        <v>127.89423429045162</v>
      </c>
    </row>
    <row r="573" spans="1:10">
      <c r="A573">
        <v>5</v>
      </c>
      <c r="B573">
        <v>-91.5</v>
      </c>
      <c r="C573">
        <v>874</v>
      </c>
      <c r="D573">
        <v>235000</v>
      </c>
      <c r="E573">
        <v>125</v>
      </c>
      <c r="F573" s="3">
        <v>129.16093951805451</v>
      </c>
    </row>
    <row r="574" spans="1:10">
      <c r="A574">
        <v>6</v>
      </c>
      <c r="B574">
        <v>-91.394000000000005</v>
      </c>
      <c r="C574">
        <v>874</v>
      </c>
      <c r="D574">
        <v>235000</v>
      </c>
      <c r="E574">
        <v>131</v>
      </c>
      <c r="F574" s="3">
        <v>130.52296527426728</v>
      </c>
    </row>
    <row r="575" spans="1:10">
      <c r="A575">
        <v>7</v>
      </c>
      <c r="B575">
        <v>-91.281000000000006</v>
      </c>
      <c r="C575">
        <v>874</v>
      </c>
      <c r="D575">
        <v>235000</v>
      </c>
      <c r="E575">
        <v>152</v>
      </c>
      <c r="F575" s="3">
        <v>132.31682164541283</v>
      </c>
    </row>
    <row r="576" spans="1:10">
      <c r="A576">
        <v>8</v>
      </c>
      <c r="B576">
        <v>-91.165000000000006</v>
      </c>
      <c r="C576">
        <v>874</v>
      </c>
      <c r="D576">
        <v>235000</v>
      </c>
      <c r="E576">
        <v>141</v>
      </c>
      <c r="F576" s="3">
        <v>134.82922998820706</v>
      </c>
    </row>
    <row r="577" spans="1:6">
      <c r="A577">
        <v>9</v>
      </c>
      <c r="B577">
        <v>-91.049000000000007</v>
      </c>
      <c r="C577">
        <v>874</v>
      </c>
      <c r="D577">
        <v>235000</v>
      </c>
      <c r="E577">
        <v>131</v>
      </c>
      <c r="F577" s="3">
        <v>138.50122126512159</v>
      </c>
    </row>
    <row r="578" spans="1:6">
      <c r="A578">
        <v>10</v>
      </c>
      <c r="B578">
        <v>-90.933999999999997</v>
      </c>
      <c r="C578">
        <v>874</v>
      </c>
      <c r="D578">
        <v>235000</v>
      </c>
      <c r="E578">
        <v>164</v>
      </c>
      <c r="F578" s="3">
        <v>143.92567807989283</v>
      </c>
    </row>
    <row r="579" spans="1:6">
      <c r="A579">
        <v>11</v>
      </c>
      <c r="B579">
        <v>-90.823999999999998</v>
      </c>
      <c r="C579">
        <v>874</v>
      </c>
      <c r="D579">
        <v>235000</v>
      </c>
      <c r="E579">
        <v>149</v>
      </c>
      <c r="F579" s="3">
        <v>151.44251702519745</v>
      </c>
    </row>
    <row r="580" spans="1:6">
      <c r="A580">
        <v>12</v>
      </c>
      <c r="B580">
        <v>-90.709000000000003</v>
      </c>
      <c r="C580">
        <v>874</v>
      </c>
      <c r="D580">
        <v>235000</v>
      </c>
      <c r="E580">
        <v>146</v>
      </c>
      <c r="F580" s="3">
        <v>162.34501876089013</v>
      </c>
    </row>
    <row r="581" spans="1:6">
      <c r="A581">
        <v>13</v>
      </c>
      <c r="B581">
        <v>-90.594999999999999</v>
      </c>
      <c r="C581">
        <v>874</v>
      </c>
      <c r="D581">
        <v>235000</v>
      </c>
      <c r="E581">
        <v>186</v>
      </c>
      <c r="F581" s="3">
        <v>176.49375402562043</v>
      </c>
    </row>
    <row r="582" spans="1:6">
      <c r="A582">
        <v>14</v>
      </c>
      <c r="B582">
        <v>-90.486999999999995</v>
      </c>
      <c r="C582">
        <v>874</v>
      </c>
      <c r="D582">
        <v>235000</v>
      </c>
      <c r="E582">
        <v>186</v>
      </c>
      <c r="F582" s="3">
        <v>192.6469509485913</v>
      </c>
    </row>
    <row r="583" spans="1:6">
      <c r="A583">
        <v>15</v>
      </c>
      <c r="B583">
        <v>-90.372</v>
      </c>
      <c r="C583">
        <v>874</v>
      </c>
      <c r="D583">
        <v>235000</v>
      </c>
      <c r="E583">
        <v>222</v>
      </c>
      <c r="F583" s="3">
        <v>211.63697357289931</v>
      </c>
    </row>
    <row r="584" spans="1:6">
      <c r="A584">
        <v>16</v>
      </c>
      <c r="B584">
        <v>-90.256</v>
      </c>
      <c r="C584">
        <v>874</v>
      </c>
      <c r="D584">
        <v>235000</v>
      </c>
      <c r="E584">
        <v>225</v>
      </c>
      <c r="F584" s="3">
        <v>230.61080354103828</v>
      </c>
    </row>
    <row r="585" spans="1:6">
      <c r="A585">
        <v>17</v>
      </c>
      <c r="B585">
        <v>-90.14</v>
      </c>
      <c r="C585">
        <v>874</v>
      </c>
      <c r="D585">
        <v>235000</v>
      </c>
      <c r="E585">
        <v>256</v>
      </c>
      <c r="F585" s="3">
        <v>246.75049472383094</v>
      </c>
    </row>
    <row r="586" spans="1:6">
      <c r="A586">
        <v>18</v>
      </c>
      <c r="B586">
        <v>-90.025000000000006</v>
      </c>
      <c r="C586">
        <v>874</v>
      </c>
      <c r="D586">
        <v>235000</v>
      </c>
      <c r="E586">
        <v>251</v>
      </c>
      <c r="F586" s="3">
        <v>257.3980408727013</v>
      </c>
    </row>
    <row r="587" spans="1:6">
      <c r="A587">
        <v>19</v>
      </c>
      <c r="B587">
        <v>-89.918999999999997</v>
      </c>
      <c r="C587">
        <v>874</v>
      </c>
      <c r="D587">
        <v>235000</v>
      </c>
      <c r="E587">
        <v>252</v>
      </c>
      <c r="F587" s="3">
        <v>260.94596450963843</v>
      </c>
    </row>
    <row r="588" spans="1:6">
      <c r="A588">
        <v>20</v>
      </c>
      <c r="B588">
        <v>-89.805999999999997</v>
      </c>
      <c r="C588">
        <v>874</v>
      </c>
      <c r="D588">
        <v>235000</v>
      </c>
      <c r="E588">
        <v>272</v>
      </c>
      <c r="F588" s="3">
        <v>257.63283312840923</v>
      </c>
    </row>
    <row r="589" spans="1:6">
      <c r="A589">
        <v>21</v>
      </c>
      <c r="B589">
        <v>-89.691000000000003</v>
      </c>
      <c r="C589">
        <v>874</v>
      </c>
      <c r="D589">
        <v>235000</v>
      </c>
      <c r="E589">
        <v>239</v>
      </c>
      <c r="F589" s="3">
        <v>247.60034762157534</v>
      </c>
    </row>
    <row r="590" spans="1:6">
      <c r="A590">
        <v>22</v>
      </c>
      <c r="B590">
        <v>-89.576999999999998</v>
      </c>
      <c r="C590">
        <v>874</v>
      </c>
      <c r="D590">
        <v>235000</v>
      </c>
      <c r="E590">
        <v>245</v>
      </c>
      <c r="F590" s="3">
        <v>233.01936862025968</v>
      </c>
    </row>
    <row r="591" spans="1:6">
      <c r="A591">
        <v>23</v>
      </c>
      <c r="B591">
        <v>-89.457999999999998</v>
      </c>
      <c r="C591">
        <v>874</v>
      </c>
      <c r="D591">
        <v>235000</v>
      </c>
      <c r="E591">
        <v>215</v>
      </c>
      <c r="F591" s="3">
        <v>215.64199434807406</v>
      </c>
    </row>
    <row r="592" spans="1:6">
      <c r="A592">
        <v>24</v>
      </c>
      <c r="B592">
        <v>-89.341999999999999</v>
      </c>
      <c r="C592">
        <v>874</v>
      </c>
      <c r="D592">
        <v>235000</v>
      </c>
      <c r="E592">
        <v>178</v>
      </c>
      <c r="F592" s="3">
        <v>199.17923716840153</v>
      </c>
    </row>
    <row r="593" spans="1:6">
      <c r="A593">
        <v>25</v>
      </c>
      <c r="B593">
        <v>-89.234999999999999</v>
      </c>
      <c r="C593">
        <v>874</v>
      </c>
      <c r="D593">
        <v>235000</v>
      </c>
      <c r="E593">
        <v>214</v>
      </c>
      <c r="F593" s="3">
        <v>186.05486424840979</v>
      </c>
    </row>
    <row r="594" spans="1:6">
      <c r="A594">
        <v>26</v>
      </c>
      <c r="B594">
        <v>-89.13</v>
      </c>
      <c r="C594">
        <v>874</v>
      </c>
      <c r="D594">
        <v>235000</v>
      </c>
      <c r="E594">
        <v>169</v>
      </c>
      <c r="F594" s="3">
        <v>175.8765123615357</v>
      </c>
    </row>
    <row r="595" spans="1:6">
      <c r="A595">
        <v>27</v>
      </c>
      <c r="B595">
        <v>-89.016000000000005</v>
      </c>
      <c r="C595">
        <v>874</v>
      </c>
      <c r="D595">
        <v>235000</v>
      </c>
      <c r="E595">
        <v>175</v>
      </c>
      <c r="F595" s="3">
        <v>168.00859868502323</v>
      </c>
    </row>
    <row r="596" spans="1:6">
      <c r="A596">
        <v>28</v>
      </c>
      <c r="B596">
        <v>-88.896000000000001</v>
      </c>
      <c r="C596">
        <v>874</v>
      </c>
      <c r="D596">
        <v>235000</v>
      </c>
      <c r="E596">
        <v>151</v>
      </c>
      <c r="F596" s="3">
        <v>162.89617422516724</v>
      </c>
    </row>
    <row r="597" spans="1:6">
      <c r="A597">
        <v>29</v>
      </c>
      <c r="B597">
        <v>-88.790999999999997</v>
      </c>
      <c r="C597">
        <v>874</v>
      </c>
      <c r="D597">
        <v>235000</v>
      </c>
      <c r="E597">
        <v>169</v>
      </c>
      <c r="F597" s="3">
        <v>160.49958411942586</v>
      </c>
    </row>
    <row r="598" spans="1:6">
      <c r="A598">
        <v>30</v>
      </c>
      <c r="B598">
        <v>-88.671999999999997</v>
      </c>
      <c r="C598">
        <v>874</v>
      </c>
      <c r="D598">
        <v>235000</v>
      </c>
      <c r="E598">
        <v>152</v>
      </c>
      <c r="F598" s="3">
        <v>159.41131398781502</v>
      </c>
    </row>
    <row r="599" spans="1:6">
      <c r="A599">
        <v>31</v>
      </c>
      <c r="B599">
        <v>-88.56</v>
      </c>
      <c r="C599">
        <v>874</v>
      </c>
      <c r="D599">
        <v>235000</v>
      </c>
      <c r="E599">
        <v>164</v>
      </c>
      <c r="F599" s="3">
        <v>159.3947556862295</v>
      </c>
    </row>
    <row r="600" spans="1:6">
      <c r="A600">
        <v>32</v>
      </c>
      <c r="B600">
        <v>-88.451999999999998</v>
      </c>
      <c r="C600">
        <v>874</v>
      </c>
      <c r="D600">
        <v>235000</v>
      </c>
      <c r="E600">
        <v>159</v>
      </c>
      <c r="F600" s="3">
        <v>159.91631720928282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35</v>
      </c>
    </row>
    <row r="606" spans="1:6">
      <c r="A606" t="s">
        <v>27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36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181</v>
      </c>
      <c r="B618" t="s">
        <v>160</v>
      </c>
      <c r="C618" t="s">
        <v>163</v>
      </c>
      <c r="D618" t="s">
        <v>180</v>
      </c>
      <c r="E618" t="s">
        <v>179</v>
      </c>
      <c r="F618" t="s">
        <v>200</v>
      </c>
    </row>
    <row r="619" spans="1:10">
      <c r="A619">
        <v>1</v>
      </c>
      <c r="B619">
        <v>-91.947999999999993</v>
      </c>
      <c r="C619">
        <v>875</v>
      </c>
      <c r="D619">
        <v>235000</v>
      </c>
      <c r="E619">
        <v>83</v>
      </c>
      <c r="F619" s="3"/>
      <c r="J619" t="s">
        <v>224</v>
      </c>
    </row>
    <row r="620" spans="1:10">
      <c r="A620">
        <v>2</v>
      </c>
      <c r="B620">
        <v>-91.838999999999999</v>
      </c>
      <c r="C620">
        <v>875</v>
      </c>
      <c r="D620">
        <v>235000</v>
      </c>
      <c r="E620">
        <v>104</v>
      </c>
      <c r="F620" s="3"/>
    </row>
    <row r="621" spans="1:10">
      <c r="A621">
        <v>3</v>
      </c>
      <c r="B621">
        <v>-91.724000000000004</v>
      </c>
      <c r="C621">
        <v>875</v>
      </c>
      <c r="D621">
        <v>235000</v>
      </c>
      <c r="E621">
        <v>119</v>
      </c>
      <c r="F621" s="3"/>
    </row>
    <row r="622" spans="1:10">
      <c r="A622">
        <v>4</v>
      </c>
      <c r="B622">
        <v>-91.611999999999995</v>
      </c>
      <c r="C622">
        <v>875</v>
      </c>
      <c r="D622">
        <v>235000</v>
      </c>
      <c r="E622">
        <v>130</v>
      </c>
      <c r="F622" s="3">
        <v>124.63729367807541</v>
      </c>
    </row>
    <row r="623" spans="1:10">
      <c r="A623">
        <v>5</v>
      </c>
      <c r="B623">
        <v>-91.5</v>
      </c>
      <c r="C623">
        <v>875</v>
      </c>
      <c r="D623">
        <v>235000</v>
      </c>
      <c r="E623">
        <v>109</v>
      </c>
      <c r="F623" s="3">
        <v>126.41899386845525</v>
      </c>
    </row>
    <row r="624" spans="1:10">
      <c r="A624">
        <v>6</v>
      </c>
      <c r="B624">
        <v>-91.394000000000005</v>
      </c>
      <c r="C624">
        <v>875</v>
      </c>
      <c r="D624">
        <v>235000</v>
      </c>
      <c r="E624">
        <v>135</v>
      </c>
      <c r="F624" s="3">
        <v>128.73231800226509</v>
      </c>
    </row>
    <row r="625" spans="1:6">
      <c r="A625">
        <v>7</v>
      </c>
      <c r="B625">
        <v>-91.281000000000006</v>
      </c>
      <c r="C625">
        <v>875</v>
      </c>
      <c r="D625">
        <v>235000</v>
      </c>
      <c r="E625">
        <v>142</v>
      </c>
      <c r="F625" s="3">
        <v>132.15952189149499</v>
      </c>
    </row>
    <row r="626" spans="1:6">
      <c r="A626">
        <v>8</v>
      </c>
      <c r="B626">
        <v>-91.165000000000006</v>
      </c>
      <c r="C626">
        <v>875</v>
      </c>
      <c r="D626">
        <v>235000</v>
      </c>
      <c r="E626">
        <v>132</v>
      </c>
      <c r="F626" s="3">
        <v>137.07978689131346</v>
      </c>
    </row>
    <row r="627" spans="1:6">
      <c r="A627">
        <v>9</v>
      </c>
      <c r="B627">
        <v>-91.049000000000007</v>
      </c>
      <c r="C627">
        <v>875</v>
      </c>
      <c r="D627">
        <v>235000</v>
      </c>
      <c r="E627">
        <v>169</v>
      </c>
      <c r="F627" s="3">
        <v>143.82632175998728</v>
      </c>
    </row>
    <row r="628" spans="1:6">
      <c r="A628">
        <v>10</v>
      </c>
      <c r="B628">
        <v>-90.933999999999997</v>
      </c>
      <c r="C628">
        <v>875</v>
      </c>
      <c r="D628">
        <v>235000</v>
      </c>
      <c r="E628">
        <v>144</v>
      </c>
      <c r="F628" s="3">
        <v>152.67091237278333</v>
      </c>
    </row>
    <row r="629" spans="1:6">
      <c r="A629">
        <v>11</v>
      </c>
      <c r="B629">
        <v>-90.823999999999998</v>
      </c>
      <c r="C629">
        <v>875</v>
      </c>
      <c r="D629">
        <v>235000</v>
      </c>
      <c r="E629">
        <v>150</v>
      </c>
      <c r="F629" s="3">
        <v>163.3319319214792</v>
      </c>
    </row>
    <row r="630" spans="1:6">
      <c r="A630">
        <v>12</v>
      </c>
      <c r="B630">
        <v>-90.709000000000003</v>
      </c>
      <c r="C630">
        <v>875</v>
      </c>
      <c r="D630">
        <v>235000</v>
      </c>
      <c r="E630">
        <v>205</v>
      </c>
      <c r="F630" s="3">
        <v>176.740065779319</v>
      </c>
    </row>
    <row r="631" spans="1:6">
      <c r="A631">
        <v>13</v>
      </c>
      <c r="B631">
        <v>-90.594999999999999</v>
      </c>
      <c r="C631">
        <v>875</v>
      </c>
      <c r="D631">
        <v>235000</v>
      </c>
      <c r="E631">
        <v>170</v>
      </c>
      <c r="F631" s="3">
        <v>191.94687303390603</v>
      </c>
    </row>
    <row r="632" spans="1:6">
      <c r="A632">
        <v>14</v>
      </c>
      <c r="B632">
        <v>-90.486999999999995</v>
      </c>
      <c r="C632">
        <v>875</v>
      </c>
      <c r="D632">
        <v>235000</v>
      </c>
      <c r="E632">
        <v>203</v>
      </c>
      <c r="F632" s="3">
        <v>207.43829375041662</v>
      </c>
    </row>
    <row r="633" spans="1:6">
      <c r="A633">
        <v>15</v>
      </c>
      <c r="B633">
        <v>-90.372</v>
      </c>
      <c r="C633">
        <v>875</v>
      </c>
      <c r="D633">
        <v>235000</v>
      </c>
      <c r="E633">
        <v>234</v>
      </c>
      <c r="F633" s="3">
        <v>224.02593009838031</v>
      </c>
    </row>
    <row r="634" spans="1:6">
      <c r="A634">
        <v>16</v>
      </c>
      <c r="B634">
        <v>-90.256</v>
      </c>
      <c r="C634">
        <v>875</v>
      </c>
      <c r="D634">
        <v>235000</v>
      </c>
      <c r="E634">
        <v>216</v>
      </c>
      <c r="F634" s="3">
        <v>239.46997847592783</v>
      </c>
    </row>
    <row r="635" spans="1:6">
      <c r="A635">
        <v>17</v>
      </c>
      <c r="B635">
        <v>-90.14</v>
      </c>
      <c r="C635">
        <v>875</v>
      </c>
      <c r="D635">
        <v>235000</v>
      </c>
      <c r="E635">
        <v>282</v>
      </c>
      <c r="F635" s="3">
        <v>252.11841361828064</v>
      </c>
    </row>
    <row r="636" spans="1:6">
      <c r="A636">
        <v>18</v>
      </c>
      <c r="B636">
        <v>-90.025000000000006</v>
      </c>
      <c r="C636">
        <v>875</v>
      </c>
      <c r="D636">
        <v>235000</v>
      </c>
      <c r="E636">
        <v>266</v>
      </c>
      <c r="F636" s="3">
        <v>260.57689862613603</v>
      </c>
    </row>
    <row r="637" spans="1:6">
      <c r="A637">
        <v>19</v>
      </c>
      <c r="B637">
        <v>-89.918999999999997</v>
      </c>
      <c r="C637">
        <v>875</v>
      </c>
      <c r="D637">
        <v>235000</v>
      </c>
      <c r="E637">
        <v>296</v>
      </c>
      <c r="F637" s="3">
        <v>263.97859124672618</v>
      </c>
    </row>
    <row r="638" spans="1:6">
      <c r="A638">
        <v>20</v>
      </c>
      <c r="B638">
        <v>-89.805999999999997</v>
      </c>
      <c r="C638">
        <v>875</v>
      </c>
      <c r="D638">
        <v>235000</v>
      </c>
      <c r="E638">
        <v>242</v>
      </c>
      <c r="F638" s="3">
        <v>262.63297428433009</v>
      </c>
    </row>
    <row r="639" spans="1:6">
      <c r="A639">
        <v>21</v>
      </c>
      <c r="B639">
        <v>-89.691000000000003</v>
      </c>
      <c r="C639">
        <v>875</v>
      </c>
      <c r="D639">
        <v>235000</v>
      </c>
      <c r="E639">
        <v>254</v>
      </c>
      <c r="F639" s="3">
        <v>256.2463500790937</v>
      </c>
    </row>
    <row r="640" spans="1:6">
      <c r="A640">
        <v>22</v>
      </c>
      <c r="B640">
        <v>-89.576999999999998</v>
      </c>
      <c r="C640">
        <v>875</v>
      </c>
      <c r="D640">
        <v>235000</v>
      </c>
      <c r="E640">
        <v>240</v>
      </c>
      <c r="F640" s="3">
        <v>245.73646411320533</v>
      </c>
    </row>
    <row r="641" spans="1:6">
      <c r="A641">
        <v>23</v>
      </c>
      <c r="B641">
        <v>-89.457999999999998</v>
      </c>
      <c r="C641">
        <v>875</v>
      </c>
      <c r="D641">
        <v>235000</v>
      </c>
      <c r="E641">
        <v>223</v>
      </c>
      <c r="F641" s="3">
        <v>231.66286898523373</v>
      </c>
    </row>
    <row r="642" spans="1:6">
      <c r="A642">
        <v>24</v>
      </c>
      <c r="B642">
        <v>-89.341999999999999</v>
      </c>
      <c r="C642">
        <v>875</v>
      </c>
      <c r="D642">
        <v>235000</v>
      </c>
      <c r="E642">
        <v>212</v>
      </c>
      <c r="F642" s="3">
        <v>216.41559013864872</v>
      </c>
    </row>
    <row r="643" spans="1:6">
      <c r="A643">
        <v>25</v>
      </c>
      <c r="B643">
        <v>-89.234999999999999</v>
      </c>
      <c r="C643">
        <v>875</v>
      </c>
      <c r="D643">
        <v>235000</v>
      </c>
      <c r="E643">
        <v>210</v>
      </c>
      <c r="F643" s="3">
        <v>202.2782069655305</v>
      </c>
    </row>
    <row r="644" spans="1:6">
      <c r="A644">
        <v>26</v>
      </c>
      <c r="B644">
        <v>-89.13</v>
      </c>
      <c r="C644">
        <v>875</v>
      </c>
      <c r="D644">
        <v>235000</v>
      </c>
      <c r="E644">
        <v>185</v>
      </c>
      <c r="F644" s="3">
        <v>189.28059694140845</v>
      </c>
    </row>
    <row r="645" spans="1:6">
      <c r="A645">
        <v>27</v>
      </c>
      <c r="B645">
        <v>-89.016000000000005</v>
      </c>
      <c r="C645">
        <v>875</v>
      </c>
      <c r="D645">
        <v>235000</v>
      </c>
      <c r="E645">
        <v>183</v>
      </c>
      <c r="F645" s="3">
        <v>176.89252537994554</v>
      </c>
    </row>
    <row r="646" spans="1:6">
      <c r="A646">
        <v>28</v>
      </c>
      <c r="B646">
        <v>-88.896000000000001</v>
      </c>
      <c r="C646">
        <v>875</v>
      </c>
      <c r="D646">
        <v>235000</v>
      </c>
      <c r="E646">
        <v>163</v>
      </c>
      <c r="F646" s="3">
        <v>166.25804816735288</v>
      </c>
    </row>
    <row r="647" spans="1:6">
      <c r="A647">
        <v>29</v>
      </c>
      <c r="B647">
        <v>-88.790999999999997</v>
      </c>
      <c r="C647">
        <v>875</v>
      </c>
      <c r="D647">
        <v>235000</v>
      </c>
      <c r="E647">
        <v>171</v>
      </c>
      <c r="F647" s="3">
        <v>159.06690826287164</v>
      </c>
    </row>
    <row r="648" spans="1:6">
      <c r="A648">
        <v>30</v>
      </c>
      <c r="B648">
        <v>-88.671999999999997</v>
      </c>
      <c r="C648">
        <v>875</v>
      </c>
      <c r="D648">
        <v>235000</v>
      </c>
      <c r="E648">
        <v>162</v>
      </c>
      <c r="F648" s="3">
        <v>153.13451982165378</v>
      </c>
    </row>
    <row r="649" spans="1:6">
      <c r="A649">
        <v>31</v>
      </c>
      <c r="B649">
        <v>-88.56</v>
      </c>
      <c r="C649">
        <v>875</v>
      </c>
      <c r="D649">
        <v>235000</v>
      </c>
      <c r="E649">
        <v>159</v>
      </c>
      <c r="F649" s="3">
        <v>149.38891947157342</v>
      </c>
    </row>
    <row r="650" spans="1:6">
      <c r="A650">
        <v>32</v>
      </c>
      <c r="B650">
        <v>-88.451999999999998</v>
      </c>
      <c r="C650">
        <v>875</v>
      </c>
      <c r="D650">
        <v>235000</v>
      </c>
      <c r="E650">
        <v>128</v>
      </c>
      <c r="F650" s="3">
        <v>147.1161786587048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37</v>
      </c>
    </row>
    <row r="656" spans="1:6">
      <c r="A656" t="s">
        <v>27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38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181</v>
      </c>
      <c r="B668" t="s">
        <v>160</v>
      </c>
      <c r="C668" t="s">
        <v>163</v>
      </c>
      <c r="D668" t="s">
        <v>180</v>
      </c>
      <c r="E668" t="s">
        <v>179</v>
      </c>
      <c r="F668" t="s">
        <v>200</v>
      </c>
    </row>
    <row r="669" spans="1:10">
      <c r="A669">
        <v>1</v>
      </c>
      <c r="B669">
        <v>-91.947999999999993</v>
      </c>
      <c r="C669">
        <v>880</v>
      </c>
      <c r="D669">
        <v>235000</v>
      </c>
      <c r="E669">
        <v>107</v>
      </c>
      <c r="F669" s="3"/>
      <c r="J669" t="s">
        <v>225</v>
      </c>
    </row>
    <row r="670" spans="1:10">
      <c r="A670">
        <v>2</v>
      </c>
      <c r="B670">
        <v>-91.838999999999999</v>
      </c>
      <c r="C670">
        <v>880</v>
      </c>
      <c r="D670">
        <v>235000</v>
      </c>
      <c r="E670">
        <v>92</v>
      </c>
      <c r="F670" s="3"/>
    </row>
    <row r="671" spans="1:10">
      <c r="A671">
        <v>3</v>
      </c>
      <c r="B671">
        <v>-91.724000000000004</v>
      </c>
      <c r="C671">
        <v>880</v>
      </c>
      <c r="D671">
        <v>235000</v>
      </c>
      <c r="E671">
        <v>130</v>
      </c>
      <c r="F671" s="3"/>
    </row>
    <row r="672" spans="1:10">
      <c r="A672">
        <v>4</v>
      </c>
      <c r="B672">
        <v>-91.611999999999995</v>
      </c>
      <c r="C672">
        <v>880</v>
      </c>
      <c r="D672">
        <v>235000</v>
      </c>
      <c r="E672">
        <v>117</v>
      </c>
      <c r="F672" s="3">
        <v>127.35159597089471</v>
      </c>
    </row>
    <row r="673" spans="1:6">
      <c r="A673">
        <v>5</v>
      </c>
      <c r="B673">
        <v>-91.5</v>
      </c>
      <c r="C673">
        <v>880</v>
      </c>
      <c r="D673">
        <v>235000</v>
      </c>
      <c r="E673">
        <v>112</v>
      </c>
      <c r="F673" s="3">
        <v>127.84896810094131</v>
      </c>
    </row>
    <row r="674" spans="1:6">
      <c r="A674">
        <v>6</v>
      </c>
      <c r="B674">
        <v>-91.394000000000005</v>
      </c>
      <c r="C674">
        <v>880</v>
      </c>
      <c r="D674">
        <v>235000</v>
      </c>
      <c r="E674">
        <v>136</v>
      </c>
      <c r="F674" s="3">
        <v>128.5837334270729</v>
      </c>
    </row>
    <row r="675" spans="1:6">
      <c r="A675">
        <v>7</v>
      </c>
      <c r="B675">
        <v>-91.281000000000006</v>
      </c>
      <c r="C675">
        <v>880</v>
      </c>
      <c r="D675">
        <v>235000</v>
      </c>
      <c r="E675">
        <v>142</v>
      </c>
      <c r="F675" s="3">
        <v>129.83577368706324</v>
      </c>
    </row>
    <row r="676" spans="1:6">
      <c r="A676">
        <v>8</v>
      </c>
      <c r="B676">
        <v>-91.165000000000006</v>
      </c>
      <c r="C676">
        <v>880</v>
      </c>
      <c r="D676">
        <v>235000</v>
      </c>
      <c r="E676">
        <v>158</v>
      </c>
      <c r="F676" s="3">
        <v>131.91128349767402</v>
      </c>
    </row>
    <row r="677" spans="1:6">
      <c r="A677">
        <v>9</v>
      </c>
      <c r="B677">
        <v>-91.049000000000007</v>
      </c>
      <c r="C677">
        <v>880</v>
      </c>
      <c r="D677">
        <v>235000</v>
      </c>
      <c r="E677">
        <v>127</v>
      </c>
      <c r="F677" s="3">
        <v>135.1765877723137</v>
      </c>
    </row>
    <row r="678" spans="1:6">
      <c r="A678">
        <v>10</v>
      </c>
      <c r="B678">
        <v>-90.933999999999997</v>
      </c>
      <c r="C678">
        <v>880</v>
      </c>
      <c r="D678">
        <v>235000</v>
      </c>
      <c r="E678">
        <v>153</v>
      </c>
      <c r="F678" s="3">
        <v>140.03728764525806</v>
      </c>
    </row>
    <row r="679" spans="1:6">
      <c r="A679">
        <v>11</v>
      </c>
      <c r="B679">
        <v>-90.823999999999998</v>
      </c>
      <c r="C679">
        <v>880</v>
      </c>
      <c r="D679">
        <v>235000</v>
      </c>
      <c r="E679">
        <v>139</v>
      </c>
      <c r="F679" s="3">
        <v>146.60532285128158</v>
      </c>
    </row>
    <row r="680" spans="1:6">
      <c r="A680">
        <v>12</v>
      </c>
      <c r="B680">
        <v>-90.709000000000003</v>
      </c>
      <c r="C680">
        <v>880</v>
      </c>
      <c r="D680">
        <v>235000</v>
      </c>
      <c r="E680">
        <v>153</v>
      </c>
      <c r="F680" s="3">
        <v>155.7896525921561</v>
      </c>
    </row>
    <row r="681" spans="1:6">
      <c r="A681">
        <v>13</v>
      </c>
      <c r="B681">
        <v>-90.594999999999999</v>
      </c>
      <c r="C681">
        <v>880</v>
      </c>
      <c r="D681">
        <v>235000</v>
      </c>
      <c r="E681">
        <v>168</v>
      </c>
      <c r="F681" s="3">
        <v>167.30006315038909</v>
      </c>
    </row>
    <row r="682" spans="1:6">
      <c r="A682">
        <v>14</v>
      </c>
      <c r="B682">
        <v>-90.486999999999995</v>
      </c>
      <c r="C682">
        <v>880</v>
      </c>
      <c r="D682">
        <v>235000</v>
      </c>
      <c r="E682">
        <v>173</v>
      </c>
      <c r="F682" s="3">
        <v>180.13722981560727</v>
      </c>
    </row>
    <row r="683" spans="1:6">
      <c r="A683">
        <v>15</v>
      </c>
      <c r="B683">
        <v>-90.372</v>
      </c>
      <c r="C683">
        <v>880</v>
      </c>
      <c r="D683">
        <v>235000</v>
      </c>
      <c r="E683">
        <v>210</v>
      </c>
      <c r="F683" s="3">
        <v>195.12925120890253</v>
      </c>
    </row>
    <row r="684" spans="1:6">
      <c r="A684">
        <v>16</v>
      </c>
      <c r="B684">
        <v>-90.256</v>
      </c>
      <c r="C684">
        <v>880</v>
      </c>
      <c r="D684">
        <v>235000</v>
      </c>
      <c r="E684">
        <v>203</v>
      </c>
      <c r="F684" s="3">
        <v>210.38875387099699</v>
      </c>
    </row>
    <row r="685" spans="1:6">
      <c r="A685">
        <v>17</v>
      </c>
      <c r="B685">
        <v>-90.14</v>
      </c>
      <c r="C685">
        <v>880</v>
      </c>
      <c r="D685">
        <v>235000</v>
      </c>
      <c r="E685">
        <v>233</v>
      </c>
      <c r="F685" s="3">
        <v>224.16797486374091</v>
      </c>
    </row>
    <row r="686" spans="1:6">
      <c r="A686">
        <v>18</v>
      </c>
      <c r="B686">
        <v>-90.025000000000006</v>
      </c>
      <c r="C686">
        <v>880</v>
      </c>
      <c r="D686">
        <v>235000</v>
      </c>
      <c r="E686">
        <v>224</v>
      </c>
      <c r="F686" s="3">
        <v>234.69443059017058</v>
      </c>
    </row>
    <row r="687" spans="1:6">
      <c r="A687">
        <v>19</v>
      </c>
      <c r="B687">
        <v>-89.918999999999997</v>
      </c>
      <c r="C687">
        <v>880</v>
      </c>
      <c r="D687">
        <v>235000</v>
      </c>
      <c r="E687">
        <v>232</v>
      </c>
      <c r="F687" s="3">
        <v>240.41476757652978</v>
      </c>
    </row>
    <row r="688" spans="1:6">
      <c r="A688">
        <v>20</v>
      </c>
      <c r="B688">
        <v>-89.805999999999997</v>
      </c>
      <c r="C688">
        <v>880</v>
      </c>
      <c r="D688">
        <v>235000</v>
      </c>
      <c r="E688">
        <v>238</v>
      </c>
      <c r="F688" s="3">
        <v>241.52474679883235</v>
      </c>
    </row>
    <row r="689" spans="1:6">
      <c r="A689">
        <v>21</v>
      </c>
      <c r="B689">
        <v>-89.691000000000003</v>
      </c>
      <c r="C689">
        <v>880</v>
      </c>
      <c r="D689">
        <v>235000</v>
      </c>
      <c r="E689">
        <v>256</v>
      </c>
      <c r="F689" s="3">
        <v>237.25025502378699</v>
      </c>
    </row>
    <row r="690" spans="1:6">
      <c r="A690">
        <v>22</v>
      </c>
      <c r="B690">
        <v>-89.576999999999998</v>
      </c>
      <c r="C690">
        <v>880</v>
      </c>
      <c r="D690">
        <v>235000</v>
      </c>
      <c r="E690">
        <v>231</v>
      </c>
      <c r="F690" s="3">
        <v>228.25844456323713</v>
      </c>
    </row>
    <row r="691" spans="1:6">
      <c r="A691">
        <v>23</v>
      </c>
      <c r="B691">
        <v>-89.457999999999998</v>
      </c>
      <c r="C691">
        <v>880</v>
      </c>
      <c r="D691">
        <v>235000</v>
      </c>
      <c r="E691">
        <v>215</v>
      </c>
      <c r="F691" s="3">
        <v>215.16949790704371</v>
      </c>
    </row>
    <row r="692" spans="1:6">
      <c r="A692">
        <v>24</v>
      </c>
      <c r="B692">
        <v>-89.341999999999999</v>
      </c>
      <c r="C692">
        <v>880</v>
      </c>
      <c r="D692">
        <v>235000</v>
      </c>
      <c r="E692">
        <v>210</v>
      </c>
      <c r="F692" s="3">
        <v>200.45997142968895</v>
      </c>
    </row>
    <row r="693" spans="1:6">
      <c r="A693">
        <v>25</v>
      </c>
      <c r="B693">
        <v>-89.234999999999999</v>
      </c>
      <c r="C693">
        <v>880</v>
      </c>
      <c r="D693">
        <v>235000</v>
      </c>
      <c r="E693">
        <v>178</v>
      </c>
      <c r="F693" s="3">
        <v>186.64473648101486</v>
      </c>
    </row>
    <row r="694" spans="1:6">
      <c r="A694">
        <v>26</v>
      </c>
      <c r="B694">
        <v>-89.13</v>
      </c>
      <c r="C694">
        <v>880</v>
      </c>
      <c r="D694">
        <v>235000</v>
      </c>
      <c r="E694">
        <v>161</v>
      </c>
      <c r="F694" s="3">
        <v>173.95412267327441</v>
      </c>
    </row>
    <row r="695" spans="1:6">
      <c r="A695">
        <v>27</v>
      </c>
      <c r="B695">
        <v>-89.016000000000005</v>
      </c>
      <c r="C695">
        <v>880</v>
      </c>
      <c r="D695">
        <v>235000</v>
      </c>
      <c r="E695">
        <v>168</v>
      </c>
      <c r="F695" s="3">
        <v>161.98852403766887</v>
      </c>
    </row>
    <row r="696" spans="1:6">
      <c r="A696">
        <v>28</v>
      </c>
      <c r="B696">
        <v>-88.896000000000001</v>
      </c>
      <c r="C696">
        <v>880</v>
      </c>
      <c r="D696">
        <v>235000</v>
      </c>
      <c r="E696">
        <v>156</v>
      </c>
      <c r="F696" s="3">
        <v>151.91852975355781</v>
      </c>
    </row>
    <row r="697" spans="1:6">
      <c r="A697">
        <v>29</v>
      </c>
      <c r="B697">
        <v>-88.790999999999997</v>
      </c>
      <c r="C697">
        <v>880</v>
      </c>
      <c r="D697">
        <v>235000</v>
      </c>
      <c r="E697">
        <v>149</v>
      </c>
      <c r="F697" s="3">
        <v>145.27562404441647</v>
      </c>
    </row>
    <row r="698" spans="1:6">
      <c r="A698">
        <v>30</v>
      </c>
      <c r="B698">
        <v>-88.671999999999997</v>
      </c>
      <c r="C698">
        <v>880</v>
      </c>
      <c r="D698">
        <v>235000</v>
      </c>
      <c r="E698">
        <v>135</v>
      </c>
      <c r="F698" s="3">
        <v>139.93742215428981</v>
      </c>
    </row>
    <row r="699" spans="1:6">
      <c r="A699">
        <v>31</v>
      </c>
      <c r="B699">
        <v>-88.56</v>
      </c>
      <c r="C699">
        <v>880</v>
      </c>
      <c r="D699">
        <v>235000</v>
      </c>
      <c r="E699">
        <v>127</v>
      </c>
      <c r="F699" s="3">
        <v>136.64385008632019</v>
      </c>
    </row>
    <row r="700" spans="1:6">
      <c r="A700">
        <v>32</v>
      </c>
      <c r="B700">
        <v>-88.451999999999998</v>
      </c>
      <c r="C700">
        <v>880</v>
      </c>
      <c r="D700">
        <v>235000</v>
      </c>
      <c r="E700">
        <v>144</v>
      </c>
      <c r="F700" s="3">
        <v>134.65744418337749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39</v>
      </c>
    </row>
    <row r="706" spans="1:10">
      <c r="A706" t="s">
        <v>27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40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181</v>
      </c>
      <c r="B718" t="s">
        <v>160</v>
      </c>
      <c r="C718" t="s">
        <v>163</v>
      </c>
      <c r="D718" t="s">
        <v>180</v>
      </c>
      <c r="E718" t="s">
        <v>179</v>
      </c>
      <c r="F718" t="s">
        <v>200</v>
      </c>
    </row>
    <row r="719" spans="1:10">
      <c r="A719">
        <v>1</v>
      </c>
      <c r="B719">
        <v>-91.947999999999993</v>
      </c>
      <c r="C719">
        <v>877</v>
      </c>
      <c r="D719">
        <v>235000</v>
      </c>
      <c r="E719">
        <v>79</v>
      </c>
      <c r="F719" s="3"/>
      <c r="J719" t="s">
        <v>226</v>
      </c>
    </row>
    <row r="720" spans="1:10">
      <c r="A720">
        <v>2</v>
      </c>
      <c r="B720">
        <v>-91.838999999999999</v>
      </c>
      <c r="C720">
        <v>877</v>
      </c>
      <c r="D720">
        <v>235000</v>
      </c>
      <c r="E720">
        <v>98</v>
      </c>
      <c r="F720" s="3"/>
    </row>
    <row r="721" spans="1:6">
      <c r="A721">
        <v>3</v>
      </c>
      <c r="B721">
        <v>-91.724000000000004</v>
      </c>
      <c r="C721">
        <v>877</v>
      </c>
      <c r="D721">
        <v>235000</v>
      </c>
      <c r="E721">
        <v>116</v>
      </c>
      <c r="F721" s="3"/>
    </row>
    <row r="722" spans="1:6">
      <c r="A722">
        <v>4</v>
      </c>
      <c r="B722">
        <v>-91.611999999999995</v>
      </c>
      <c r="C722">
        <v>877</v>
      </c>
      <c r="D722">
        <v>235000</v>
      </c>
      <c r="E722">
        <v>107</v>
      </c>
      <c r="F722" s="3">
        <v>117.45399434827826</v>
      </c>
    </row>
    <row r="723" spans="1:6">
      <c r="A723">
        <v>5</v>
      </c>
      <c r="B723">
        <v>-91.5</v>
      </c>
      <c r="C723">
        <v>877</v>
      </c>
      <c r="D723">
        <v>235000</v>
      </c>
      <c r="E723">
        <v>117</v>
      </c>
      <c r="F723" s="3">
        <v>118.90175591234289</v>
      </c>
    </row>
    <row r="724" spans="1:6">
      <c r="A724">
        <v>6</v>
      </c>
      <c r="B724">
        <v>-91.394000000000005</v>
      </c>
      <c r="C724">
        <v>877</v>
      </c>
      <c r="D724">
        <v>235000</v>
      </c>
      <c r="E724">
        <v>118</v>
      </c>
      <c r="F724" s="3">
        <v>120.68983118967304</v>
      </c>
    </row>
    <row r="725" spans="1:6">
      <c r="A725">
        <v>7</v>
      </c>
      <c r="B725">
        <v>-91.281000000000006</v>
      </c>
      <c r="C725">
        <v>877</v>
      </c>
      <c r="D725">
        <v>235000</v>
      </c>
      <c r="E725">
        <v>138</v>
      </c>
      <c r="F725" s="3">
        <v>123.24711501746513</v>
      </c>
    </row>
    <row r="726" spans="1:6">
      <c r="A726">
        <v>8</v>
      </c>
      <c r="B726">
        <v>-91.165000000000006</v>
      </c>
      <c r="C726">
        <v>877</v>
      </c>
      <c r="D726">
        <v>235000</v>
      </c>
      <c r="E726">
        <v>126</v>
      </c>
      <c r="F726" s="3">
        <v>126.83994308180262</v>
      </c>
    </row>
    <row r="727" spans="1:6">
      <c r="A727">
        <v>9</v>
      </c>
      <c r="B727">
        <v>-91.049000000000007</v>
      </c>
      <c r="C727">
        <v>877</v>
      </c>
      <c r="D727">
        <v>235000</v>
      </c>
      <c r="E727">
        <v>143</v>
      </c>
      <c r="F727" s="3">
        <v>131.72065678733983</v>
      </c>
    </row>
    <row r="728" spans="1:6">
      <c r="A728">
        <v>10</v>
      </c>
      <c r="B728">
        <v>-90.933999999999997</v>
      </c>
      <c r="C728">
        <v>877</v>
      </c>
      <c r="D728">
        <v>235000</v>
      </c>
      <c r="E728">
        <v>140</v>
      </c>
      <c r="F728" s="3">
        <v>138.11907009095282</v>
      </c>
    </row>
    <row r="729" spans="1:6">
      <c r="A729">
        <v>11</v>
      </c>
      <c r="B729">
        <v>-90.823999999999998</v>
      </c>
      <c r="C729">
        <v>877</v>
      </c>
      <c r="D729">
        <v>235000</v>
      </c>
      <c r="E729">
        <v>152</v>
      </c>
      <c r="F729" s="3">
        <v>145.88160591725352</v>
      </c>
    </row>
    <row r="730" spans="1:6">
      <c r="A730">
        <v>12</v>
      </c>
      <c r="B730">
        <v>-90.709000000000003</v>
      </c>
      <c r="C730">
        <v>877</v>
      </c>
      <c r="D730">
        <v>235000</v>
      </c>
      <c r="E730">
        <v>156</v>
      </c>
      <c r="F730" s="3">
        <v>155.75774084554916</v>
      </c>
    </row>
    <row r="731" spans="1:6">
      <c r="A731">
        <v>13</v>
      </c>
      <c r="B731">
        <v>-90.594999999999999</v>
      </c>
      <c r="C731">
        <v>877</v>
      </c>
      <c r="D731">
        <v>235000</v>
      </c>
      <c r="E731">
        <v>150</v>
      </c>
      <c r="F731" s="3">
        <v>167.14185781803832</v>
      </c>
    </row>
    <row r="732" spans="1:6">
      <c r="A732">
        <v>14</v>
      </c>
      <c r="B732">
        <v>-90.486999999999995</v>
      </c>
      <c r="C732">
        <v>877</v>
      </c>
      <c r="D732">
        <v>235000</v>
      </c>
      <c r="E732">
        <v>175</v>
      </c>
      <c r="F732" s="3">
        <v>178.97550375520089</v>
      </c>
    </row>
    <row r="733" spans="1:6">
      <c r="A733">
        <v>15</v>
      </c>
      <c r="B733">
        <v>-90.372</v>
      </c>
      <c r="C733">
        <v>877</v>
      </c>
      <c r="D733">
        <v>235000</v>
      </c>
      <c r="E733">
        <v>210</v>
      </c>
      <c r="F733" s="3">
        <v>191.97934128322746</v>
      </c>
    </row>
    <row r="734" spans="1:6">
      <c r="A734">
        <v>16</v>
      </c>
      <c r="B734">
        <v>-90.256</v>
      </c>
      <c r="C734">
        <v>877</v>
      </c>
      <c r="D734">
        <v>235000</v>
      </c>
      <c r="E734">
        <v>202</v>
      </c>
      <c r="F734" s="3">
        <v>204.52796209372431</v>
      </c>
    </row>
    <row r="735" spans="1:6">
      <c r="A735">
        <v>17</v>
      </c>
      <c r="B735">
        <v>-90.14</v>
      </c>
      <c r="C735">
        <v>877</v>
      </c>
      <c r="D735">
        <v>235000</v>
      </c>
      <c r="E735">
        <v>193</v>
      </c>
      <c r="F735" s="3">
        <v>215.36859161076961</v>
      </c>
    </row>
    <row r="736" spans="1:6">
      <c r="A736">
        <v>18</v>
      </c>
      <c r="B736">
        <v>-90.025000000000006</v>
      </c>
      <c r="C736">
        <v>877</v>
      </c>
      <c r="D736">
        <v>235000</v>
      </c>
      <c r="E736">
        <v>232</v>
      </c>
      <c r="F736" s="3">
        <v>223.35822804067601</v>
      </c>
    </row>
    <row r="737" spans="1:6">
      <c r="A737">
        <v>19</v>
      </c>
      <c r="B737">
        <v>-89.918999999999997</v>
      </c>
      <c r="C737">
        <v>877</v>
      </c>
      <c r="D737">
        <v>235000</v>
      </c>
      <c r="E737">
        <v>258</v>
      </c>
      <c r="F737" s="3">
        <v>227.5712481039572</v>
      </c>
    </row>
    <row r="738" spans="1:6">
      <c r="A738">
        <v>20</v>
      </c>
      <c r="B738">
        <v>-89.805999999999997</v>
      </c>
      <c r="C738">
        <v>877</v>
      </c>
      <c r="D738">
        <v>235000</v>
      </c>
      <c r="E738">
        <v>230</v>
      </c>
      <c r="F738" s="3">
        <v>228.32228818063984</v>
      </c>
    </row>
    <row r="739" spans="1:6">
      <c r="A739">
        <v>21</v>
      </c>
      <c r="B739">
        <v>-89.691000000000003</v>
      </c>
      <c r="C739">
        <v>877</v>
      </c>
      <c r="D739">
        <v>235000</v>
      </c>
      <c r="E739">
        <v>208</v>
      </c>
      <c r="F739" s="3">
        <v>225.13159407176187</v>
      </c>
    </row>
    <row r="740" spans="1:6">
      <c r="A740">
        <v>22</v>
      </c>
      <c r="B740">
        <v>-89.576999999999998</v>
      </c>
      <c r="C740">
        <v>877</v>
      </c>
      <c r="D740">
        <v>235000</v>
      </c>
      <c r="E740">
        <v>220</v>
      </c>
      <c r="F740" s="3">
        <v>218.48787754526344</v>
      </c>
    </row>
    <row r="741" spans="1:6">
      <c r="A741">
        <v>23</v>
      </c>
      <c r="B741">
        <v>-89.457999999999998</v>
      </c>
      <c r="C741">
        <v>877</v>
      </c>
      <c r="D741">
        <v>235000</v>
      </c>
      <c r="E741">
        <v>203</v>
      </c>
      <c r="F741" s="3">
        <v>208.75265598275197</v>
      </c>
    </row>
    <row r="742" spans="1:6">
      <c r="A742">
        <v>24</v>
      </c>
      <c r="B742">
        <v>-89.341999999999999</v>
      </c>
      <c r="C742">
        <v>877</v>
      </c>
      <c r="D742">
        <v>235000</v>
      </c>
      <c r="E742">
        <v>199</v>
      </c>
      <c r="F742" s="3">
        <v>197.6267282324751</v>
      </c>
    </row>
    <row r="743" spans="1:6">
      <c r="A743">
        <v>25</v>
      </c>
      <c r="B743">
        <v>-89.234999999999999</v>
      </c>
      <c r="C743">
        <v>877</v>
      </c>
      <c r="D743">
        <v>235000</v>
      </c>
      <c r="E743">
        <v>203</v>
      </c>
      <c r="F743" s="3">
        <v>186.92338395606376</v>
      </c>
    </row>
    <row r="744" spans="1:6">
      <c r="A744">
        <v>26</v>
      </c>
      <c r="B744">
        <v>-89.13</v>
      </c>
      <c r="C744">
        <v>877</v>
      </c>
      <c r="D744">
        <v>235000</v>
      </c>
      <c r="E744">
        <v>170</v>
      </c>
      <c r="F744" s="3">
        <v>176.79773597588235</v>
      </c>
    </row>
    <row r="745" spans="1:6">
      <c r="A745">
        <v>27</v>
      </c>
      <c r="B745">
        <v>-89.016000000000005</v>
      </c>
      <c r="C745">
        <v>877</v>
      </c>
      <c r="D745">
        <v>235000</v>
      </c>
      <c r="E745">
        <v>181</v>
      </c>
      <c r="F745" s="3">
        <v>166.89856900587398</v>
      </c>
    </row>
    <row r="746" spans="1:6">
      <c r="A746">
        <v>28</v>
      </c>
      <c r="B746">
        <v>-88.896000000000001</v>
      </c>
      <c r="C746">
        <v>877</v>
      </c>
      <c r="D746">
        <v>235000</v>
      </c>
      <c r="E746">
        <v>142</v>
      </c>
      <c r="F746" s="3">
        <v>158.19469670276101</v>
      </c>
    </row>
    <row r="747" spans="1:6">
      <c r="A747">
        <v>29</v>
      </c>
      <c r="B747">
        <v>-88.790999999999997</v>
      </c>
      <c r="C747">
        <v>877</v>
      </c>
      <c r="D747">
        <v>235000</v>
      </c>
      <c r="E747">
        <v>148</v>
      </c>
      <c r="F747" s="3">
        <v>152.18687201146724</v>
      </c>
    </row>
    <row r="748" spans="1:6">
      <c r="A748">
        <v>30</v>
      </c>
      <c r="B748">
        <v>-88.671999999999997</v>
      </c>
      <c r="C748">
        <v>877</v>
      </c>
      <c r="D748">
        <v>235000</v>
      </c>
      <c r="E748">
        <v>156</v>
      </c>
      <c r="F748" s="3">
        <v>147.1440414036021</v>
      </c>
    </row>
    <row r="749" spans="1:6">
      <c r="A749">
        <v>31</v>
      </c>
      <c r="B749">
        <v>-88.56</v>
      </c>
      <c r="C749">
        <v>877</v>
      </c>
      <c r="D749">
        <v>235000</v>
      </c>
      <c r="E749">
        <v>133</v>
      </c>
      <c r="F749" s="3">
        <v>143.91539090852248</v>
      </c>
    </row>
    <row r="750" spans="1:6">
      <c r="A750">
        <v>32</v>
      </c>
      <c r="B750">
        <v>-88.451999999999998</v>
      </c>
      <c r="C750">
        <v>877</v>
      </c>
      <c r="D750">
        <v>235000</v>
      </c>
      <c r="E750">
        <v>152</v>
      </c>
      <c r="F750" s="3">
        <v>141.94387840032311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41</v>
      </c>
    </row>
    <row r="756" spans="1:6">
      <c r="A756" t="s">
        <v>27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42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181</v>
      </c>
      <c r="B768" t="s">
        <v>160</v>
      </c>
      <c r="C768" t="s">
        <v>163</v>
      </c>
      <c r="D768" t="s">
        <v>180</v>
      </c>
      <c r="E768" t="s">
        <v>179</v>
      </c>
      <c r="F768" t="s">
        <v>200</v>
      </c>
    </row>
    <row r="769" spans="1:10">
      <c r="A769">
        <v>1</v>
      </c>
      <c r="B769">
        <v>-91.947999999999993</v>
      </c>
      <c r="C769">
        <v>877</v>
      </c>
      <c r="D769">
        <v>235000</v>
      </c>
      <c r="E769">
        <v>90</v>
      </c>
      <c r="F769" s="3"/>
      <c r="J769" t="s">
        <v>227</v>
      </c>
    </row>
    <row r="770" spans="1:10">
      <c r="A770">
        <v>2</v>
      </c>
      <c r="B770">
        <v>-91.838999999999999</v>
      </c>
      <c r="C770">
        <v>877</v>
      </c>
      <c r="D770">
        <v>235000</v>
      </c>
      <c r="E770">
        <v>99</v>
      </c>
      <c r="F770" s="3"/>
    </row>
    <row r="771" spans="1:10">
      <c r="A771">
        <v>3</v>
      </c>
      <c r="B771">
        <v>-91.724000000000004</v>
      </c>
      <c r="C771">
        <v>877</v>
      </c>
      <c r="D771">
        <v>235000</v>
      </c>
      <c r="E771">
        <v>103</v>
      </c>
      <c r="F771" s="3"/>
    </row>
    <row r="772" spans="1:10">
      <c r="A772">
        <v>4</v>
      </c>
      <c r="B772">
        <v>-91.611999999999995</v>
      </c>
      <c r="C772">
        <v>877</v>
      </c>
      <c r="D772">
        <v>235000</v>
      </c>
      <c r="E772">
        <v>119</v>
      </c>
      <c r="F772" s="3">
        <v>128.25426697091174</v>
      </c>
    </row>
    <row r="773" spans="1:10">
      <c r="A773">
        <v>5</v>
      </c>
      <c r="B773">
        <v>-91.5</v>
      </c>
      <c r="C773">
        <v>877</v>
      </c>
      <c r="D773">
        <v>235000</v>
      </c>
      <c r="E773">
        <v>133</v>
      </c>
      <c r="F773" s="3">
        <v>129.33097292644362</v>
      </c>
    </row>
    <row r="774" spans="1:10">
      <c r="A774">
        <v>6</v>
      </c>
      <c r="B774">
        <v>-91.394000000000005</v>
      </c>
      <c r="C774">
        <v>877</v>
      </c>
      <c r="D774">
        <v>235000</v>
      </c>
      <c r="E774">
        <v>118</v>
      </c>
      <c r="F774" s="3">
        <v>130.5722189299359</v>
      </c>
    </row>
    <row r="775" spans="1:10">
      <c r="A775">
        <v>7</v>
      </c>
      <c r="B775">
        <v>-91.281000000000006</v>
      </c>
      <c r="C775">
        <v>877</v>
      </c>
      <c r="D775">
        <v>235000</v>
      </c>
      <c r="E775">
        <v>155</v>
      </c>
      <c r="F775" s="3">
        <v>132.28645209106605</v>
      </c>
    </row>
    <row r="776" spans="1:10">
      <c r="A776">
        <v>8</v>
      </c>
      <c r="B776">
        <v>-91.165000000000006</v>
      </c>
      <c r="C776">
        <v>877</v>
      </c>
      <c r="D776">
        <v>235000</v>
      </c>
      <c r="E776">
        <v>147</v>
      </c>
      <c r="F776" s="3">
        <v>134.70100210791415</v>
      </c>
    </row>
    <row r="777" spans="1:10">
      <c r="A777">
        <v>9</v>
      </c>
      <c r="B777">
        <v>-91.049000000000007</v>
      </c>
      <c r="C777">
        <v>877</v>
      </c>
      <c r="D777">
        <v>235000</v>
      </c>
      <c r="E777">
        <v>134</v>
      </c>
      <c r="F777" s="3">
        <v>138.09740353726514</v>
      </c>
    </row>
    <row r="778" spans="1:10">
      <c r="A778">
        <v>10</v>
      </c>
      <c r="B778">
        <v>-90.933999999999997</v>
      </c>
      <c r="C778">
        <v>877</v>
      </c>
      <c r="D778">
        <v>235000</v>
      </c>
      <c r="E778">
        <v>132</v>
      </c>
      <c r="F778" s="3">
        <v>142.80302973054134</v>
      </c>
    </row>
    <row r="779" spans="1:10">
      <c r="A779">
        <v>11</v>
      </c>
      <c r="B779">
        <v>-90.823999999999998</v>
      </c>
      <c r="C779">
        <v>877</v>
      </c>
      <c r="D779">
        <v>235000</v>
      </c>
      <c r="E779">
        <v>152</v>
      </c>
      <c r="F779" s="3">
        <v>148.89032274614783</v>
      </c>
    </row>
    <row r="780" spans="1:10">
      <c r="A780">
        <v>12</v>
      </c>
      <c r="B780">
        <v>-90.709000000000003</v>
      </c>
      <c r="C780">
        <v>877</v>
      </c>
      <c r="D780">
        <v>235000</v>
      </c>
      <c r="E780">
        <v>150</v>
      </c>
      <c r="F780" s="3">
        <v>157.18560892342325</v>
      </c>
    </row>
    <row r="781" spans="1:10">
      <c r="A781">
        <v>13</v>
      </c>
      <c r="B781">
        <v>-90.594999999999999</v>
      </c>
      <c r="C781">
        <v>877</v>
      </c>
      <c r="D781">
        <v>235000</v>
      </c>
      <c r="E781">
        <v>190</v>
      </c>
      <c r="F781" s="3">
        <v>167.44533633397279</v>
      </c>
    </row>
    <row r="782" spans="1:10">
      <c r="A782">
        <v>14</v>
      </c>
      <c r="B782">
        <v>-90.486999999999995</v>
      </c>
      <c r="C782">
        <v>877</v>
      </c>
      <c r="D782">
        <v>235000</v>
      </c>
      <c r="E782">
        <v>191</v>
      </c>
      <c r="F782" s="3">
        <v>178.85281161575062</v>
      </c>
    </row>
    <row r="783" spans="1:10">
      <c r="A783">
        <v>15</v>
      </c>
      <c r="B783">
        <v>-90.372</v>
      </c>
      <c r="C783">
        <v>877</v>
      </c>
      <c r="D783">
        <v>235000</v>
      </c>
      <c r="E783">
        <v>178</v>
      </c>
      <c r="F783" s="3">
        <v>192.25229335781324</v>
      </c>
    </row>
    <row r="784" spans="1:10">
      <c r="A784">
        <v>16</v>
      </c>
      <c r="B784">
        <v>-90.256</v>
      </c>
      <c r="C784">
        <v>877</v>
      </c>
      <c r="D784">
        <v>235000</v>
      </c>
      <c r="E784">
        <v>199</v>
      </c>
      <c r="F784" s="3">
        <v>206.11241862074101</v>
      </c>
    </row>
    <row r="785" spans="1:6">
      <c r="A785">
        <v>17</v>
      </c>
      <c r="B785">
        <v>-90.14</v>
      </c>
      <c r="C785">
        <v>877</v>
      </c>
      <c r="D785">
        <v>235000</v>
      </c>
      <c r="E785">
        <v>222</v>
      </c>
      <c r="F785" s="3">
        <v>219.02176706304417</v>
      </c>
    </row>
    <row r="786" spans="1:6">
      <c r="A786">
        <v>18</v>
      </c>
      <c r="B786">
        <v>-90.025000000000006</v>
      </c>
      <c r="C786">
        <v>877</v>
      </c>
      <c r="D786">
        <v>235000</v>
      </c>
      <c r="E786">
        <v>227</v>
      </c>
      <c r="F786" s="3">
        <v>229.48856703311202</v>
      </c>
    </row>
    <row r="787" spans="1:6">
      <c r="A787">
        <v>19</v>
      </c>
      <c r="B787">
        <v>-89.918999999999997</v>
      </c>
      <c r="C787">
        <v>877</v>
      </c>
      <c r="D787">
        <v>235000</v>
      </c>
      <c r="E787">
        <v>237</v>
      </c>
      <c r="F787" s="3">
        <v>236.00809293928521</v>
      </c>
    </row>
    <row r="788" spans="1:6">
      <c r="A788">
        <v>20</v>
      </c>
      <c r="B788">
        <v>-89.805999999999997</v>
      </c>
      <c r="C788">
        <v>877</v>
      </c>
      <c r="D788">
        <v>235000</v>
      </c>
      <c r="E788">
        <v>224</v>
      </c>
      <c r="F788" s="3">
        <v>238.88215741795017</v>
      </c>
    </row>
    <row r="789" spans="1:6">
      <c r="A789">
        <v>21</v>
      </c>
      <c r="B789">
        <v>-89.691000000000003</v>
      </c>
      <c r="C789">
        <v>877</v>
      </c>
      <c r="D789">
        <v>235000</v>
      </c>
      <c r="E789">
        <v>243</v>
      </c>
      <c r="F789" s="3">
        <v>237.21713571417885</v>
      </c>
    </row>
    <row r="790" spans="1:6">
      <c r="A790">
        <v>22</v>
      </c>
      <c r="B790">
        <v>-89.576999999999998</v>
      </c>
      <c r="C790">
        <v>877</v>
      </c>
      <c r="D790">
        <v>235000</v>
      </c>
      <c r="E790">
        <v>255</v>
      </c>
      <c r="F790" s="3">
        <v>231.33513919377836</v>
      </c>
    </row>
    <row r="791" spans="1:6">
      <c r="A791">
        <v>23</v>
      </c>
      <c r="B791">
        <v>-89.457999999999998</v>
      </c>
      <c r="C791">
        <v>877</v>
      </c>
      <c r="D791">
        <v>235000</v>
      </c>
      <c r="E791">
        <v>219</v>
      </c>
      <c r="F791" s="3">
        <v>221.66545358287786</v>
      </c>
    </row>
    <row r="792" spans="1:6">
      <c r="A792">
        <v>24</v>
      </c>
      <c r="B792">
        <v>-89.341999999999999</v>
      </c>
      <c r="C792">
        <v>877</v>
      </c>
      <c r="D792">
        <v>235000</v>
      </c>
      <c r="E792">
        <v>220</v>
      </c>
      <c r="F792" s="3">
        <v>210.10097965078796</v>
      </c>
    </row>
    <row r="793" spans="1:6">
      <c r="A793">
        <v>25</v>
      </c>
      <c r="B793">
        <v>-89.234999999999999</v>
      </c>
      <c r="C793">
        <v>877</v>
      </c>
      <c r="D793">
        <v>235000</v>
      </c>
      <c r="E793">
        <v>186</v>
      </c>
      <c r="F793" s="3">
        <v>198.79395125094939</v>
      </c>
    </row>
    <row r="794" spans="1:6">
      <c r="A794">
        <v>26</v>
      </c>
      <c r="B794">
        <v>-89.13</v>
      </c>
      <c r="C794">
        <v>877</v>
      </c>
      <c r="D794">
        <v>235000</v>
      </c>
      <c r="E794">
        <v>184</v>
      </c>
      <c r="F794" s="3">
        <v>188.09236621116551</v>
      </c>
    </row>
    <row r="795" spans="1:6">
      <c r="A795">
        <v>27</v>
      </c>
      <c r="B795">
        <v>-89.016000000000005</v>
      </c>
      <c r="C795">
        <v>877</v>
      </c>
      <c r="D795">
        <v>235000</v>
      </c>
      <c r="E795">
        <v>179</v>
      </c>
      <c r="F795" s="3">
        <v>177.74688201870066</v>
      </c>
    </row>
    <row r="796" spans="1:6">
      <c r="A796">
        <v>28</v>
      </c>
      <c r="B796">
        <v>-88.896000000000001</v>
      </c>
      <c r="C796">
        <v>877</v>
      </c>
      <c r="D796">
        <v>235000</v>
      </c>
      <c r="E796">
        <v>157</v>
      </c>
      <c r="F796" s="3">
        <v>168.86116350199975</v>
      </c>
    </row>
    <row r="797" spans="1:6">
      <c r="A797">
        <v>29</v>
      </c>
      <c r="B797">
        <v>-88.790999999999997</v>
      </c>
      <c r="C797">
        <v>877</v>
      </c>
      <c r="D797">
        <v>235000</v>
      </c>
      <c r="E797">
        <v>187</v>
      </c>
      <c r="F797" s="3">
        <v>162.93206698489126</v>
      </c>
    </row>
    <row r="798" spans="1:6">
      <c r="A798">
        <v>30</v>
      </c>
      <c r="B798">
        <v>-88.671999999999997</v>
      </c>
      <c r="C798">
        <v>877</v>
      </c>
      <c r="D798">
        <v>235000</v>
      </c>
      <c r="E798">
        <v>146</v>
      </c>
      <c r="F798" s="3">
        <v>158.180653282843</v>
      </c>
    </row>
    <row r="799" spans="1:6">
      <c r="A799">
        <v>31</v>
      </c>
      <c r="B799">
        <v>-88.56</v>
      </c>
      <c r="C799">
        <v>877</v>
      </c>
      <c r="D799">
        <v>235000</v>
      </c>
      <c r="E799">
        <v>153</v>
      </c>
      <c r="F799" s="3">
        <v>155.33697141205587</v>
      </c>
    </row>
    <row r="800" spans="1:6">
      <c r="A800">
        <v>32</v>
      </c>
      <c r="B800">
        <v>-88.451999999999998</v>
      </c>
      <c r="C800">
        <v>877</v>
      </c>
      <c r="D800">
        <v>235000</v>
      </c>
      <c r="E800">
        <v>160</v>
      </c>
      <c r="F800" s="3">
        <v>153.76420492202064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43</v>
      </c>
    </row>
    <row r="806" spans="1:1">
      <c r="A806" t="s">
        <v>27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44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181</v>
      </c>
      <c r="B818" t="s">
        <v>160</v>
      </c>
      <c r="C818" t="s">
        <v>163</v>
      </c>
      <c r="D818" t="s">
        <v>180</v>
      </c>
      <c r="E818" t="s">
        <v>179</v>
      </c>
      <c r="F818" t="s">
        <v>200</v>
      </c>
    </row>
    <row r="819" spans="1:10">
      <c r="A819">
        <v>1</v>
      </c>
      <c r="B819">
        <v>-91.947999999999993</v>
      </c>
      <c r="C819">
        <v>878</v>
      </c>
      <c r="D819">
        <v>235000</v>
      </c>
      <c r="E819">
        <v>115</v>
      </c>
      <c r="F819" s="3"/>
      <c r="J819" t="s">
        <v>228</v>
      </c>
    </row>
    <row r="820" spans="1:10">
      <c r="A820">
        <v>2</v>
      </c>
      <c r="B820">
        <v>-91.838999999999999</v>
      </c>
      <c r="C820">
        <v>878</v>
      </c>
      <c r="D820">
        <v>235000</v>
      </c>
      <c r="E820">
        <v>102</v>
      </c>
      <c r="F820" s="3"/>
    </row>
    <row r="821" spans="1:10">
      <c r="A821">
        <v>3</v>
      </c>
      <c r="B821">
        <v>-91.724000000000004</v>
      </c>
      <c r="C821">
        <v>878</v>
      </c>
      <c r="D821">
        <v>235000</v>
      </c>
      <c r="E821">
        <v>121</v>
      </c>
      <c r="F821" s="3"/>
    </row>
    <row r="822" spans="1:10">
      <c r="A822">
        <v>4</v>
      </c>
      <c r="B822">
        <v>-91.611999999999995</v>
      </c>
      <c r="C822">
        <v>878</v>
      </c>
      <c r="D822">
        <v>235000</v>
      </c>
      <c r="E822">
        <v>117</v>
      </c>
      <c r="F822" s="3">
        <v>122.81139198652465</v>
      </c>
    </row>
    <row r="823" spans="1:10">
      <c r="A823">
        <v>5</v>
      </c>
      <c r="B823">
        <v>-91.5</v>
      </c>
      <c r="C823">
        <v>878</v>
      </c>
      <c r="D823">
        <v>235000</v>
      </c>
      <c r="E823">
        <v>117</v>
      </c>
      <c r="F823" s="3">
        <v>124.50776008343449</v>
      </c>
    </row>
    <row r="824" spans="1:10">
      <c r="A824">
        <v>6</v>
      </c>
      <c r="B824">
        <v>-91.394000000000005</v>
      </c>
      <c r="C824">
        <v>878</v>
      </c>
      <c r="D824">
        <v>235000</v>
      </c>
      <c r="E824">
        <v>129</v>
      </c>
      <c r="F824" s="3">
        <v>126.39477860427073</v>
      </c>
    </row>
    <row r="825" spans="1:10">
      <c r="A825">
        <v>7</v>
      </c>
      <c r="B825">
        <v>-91.281000000000006</v>
      </c>
      <c r="C825">
        <v>878</v>
      </c>
      <c r="D825">
        <v>235000</v>
      </c>
      <c r="E825">
        <v>132</v>
      </c>
      <c r="F825" s="3">
        <v>128.89230550077951</v>
      </c>
    </row>
    <row r="826" spans="1:10">
      <c r="A826">
        <v>8</v>
      </c>
      <c r="B826">
        <v>-91.165000000000006</v>
      </c>
      <c r="C826">
        <v>878</v>
      </c>
      <c r="D826">
        <v>235000</v>
      </c>
      <c r="E826">
        <v>141</v>
      </c>
      <c r="F826" s="3">
        <v>132.24942142534999</v>
      </c>
    </row>
    <row r="827" spans="1:10">
      <c r="A827">
        <v>9</v>
      </c>
      <c r="B827">
        <v>-91.049000000000007</v>
      </c>
      <c r="C827">
        <v>878</v>
      </c>
      <c r="D827">
        <v>235000</v>
      </c>
      <c r="E827">
        <v>128</v>
      </c>
      <c r="F827" s="3">
        <v>136.75723208463339</v>
      </c>
    </row>
    <row r="828" spans="1:10">
      <c r="A828">
        <v>10</v>
      </c>
      <c r="B828">
        <v>-90.933999999999997</v>
      </c>
      <c r="C828">
        <v>878</v>
      </c>
      <c r="D828">
        <v>235000</v>
      </c>
      <c r="E828">
        <v>159</v>
      </c>
      <c r="F828" s="3">
        <v>142.72942617614569</v>
      </c>
    </row>
    <row r="829" spans="1:10">
      <c r="A829">
        <v>11</v>
      </c>
      <c r="B829">
        <v>-90.823999999999998</v>
      </c>
      <c r="C829">
        <v>878</v>
      </c>
      <c r="D829">
        <v>235000</v>
      </c>
      <c r="E829">
        <v>159</v>
      </c>
      <c r="F829" s="3">
        <v>150.12893997055576</v>
      </c>
    </row>
    <row r="830" spans="1:10">
      <c r="A830">
        <v>12</v>
      </c>
      <c r="B830">
        <v>-90.709000000000003</v>
      </c>
      <c r="C830">
        <v>878</v>
      </c>
      <c r="D830">
        <v>235000</v>
      </c>
      <c r="E830">
        <v>146</v>
      </c>
      <c r="F830" s="3">
        <v>159.77131745400311</v>
      </c>
    </row>
    <row r="831" spans="1:10">
      <c r="A831">
        <v>13</v>
      </c>
      <c r="B831">
        <v>-90.594999999999999</v>
      </c>
      <c r="C831">
        <v>878</v>
      </c>
      <c r="D831">
        <v>235000</v>
      </c>
      <c r="E831">
        <v>195</v>
      </c>
      <c r="F831" s="3">
        <v>171.12761333852137</v>
      </c>
    </row>
    <row r="832" spans="1:10">
      <c r="A832">
        <v>14</v>
      </c>
      <c r="B832">
        <v>-90.486999999999995</v>
      </c>
      <c r="C832">
        <v>878</v>
      </c>
      <c r="D832">
        <v>235000</v>
      </c>
      <c r="E832">
        <v>189</v>
      </c>
      <c r="F832" s="3">
        <v>183.10127857748844</v>
      </c>
    </row>
    <row r="833" spans="1:6">
      <c r="A833">
        <v>15</v>
      </c>
      <c r="B833">
        <v>-90.372</v>
      </c>
      <c r="C833">
        <v>878</v>
      </c>
      <c r="D833">
        <v>235000</v>
      </c>
      <c r="E833">
        <v>164</v>
      </c>
      <c r="F833" s="3">
        <v>196.3137590682463</v>
      </c>
    </row>
    <row r="834" spans="1:6">
      <c r="A834">
        <v>16</v>
      </c>
      <c r="B834">
        <v>-90.256</v>
      </c>
      <c r="C834">
        <v>878</v>
      </c>
      <c r="D834">
        <v>235000</v>
      </c>
      <c r="E834">
        <v>210</v>
      </c>
      <c r="F834" s="3">
        <v>208.92844473135824</v>
      </c>
    </row>
    <row r="835" spans="1:6">
      <c r="A835">
        <v>17</v>
      </c>
      <c r="B835">
        <v>-90.14</v>
      </c>
      <c r="C835">
        <v>878</v>
      </c>
      <c r="D835">
        <v>235000</v>
      </c>
      <c r="E835">
        <v>234</v>
      </c>
      <c r="F835" s="3">
        <v>219.45565117963841</v>
      </c>
    </row>
    <row r="836" spans="1:6">
      <c r="A836">
        <v>18</v>
      </c>
      <c r="B836">
        <v>-90.025000000000006</v>
      </c>
      <c r="C836">
        <v>878</v>
      </c>
      <c r="D836">
        <v>235000</v>
      </c>
      <c r="E836">
        <v>228</v>
      </c>
      <c r="F836" s="3">
        <v>226.59691246809737</v>
      </c>
    </row>
    <row r="837" spans="1:6">
      <c r="A837">
        <v>19</v>
      </c>
      <c r="B837">
        <v>-89.918999999999997</v>
      </c>
      <c r="C837">
        <v>878</v>
      </c>
      <c r="D837">
        <v>235000</v>
      </c>
      <c r="E837">
        <v>226</v>
      </c>
      <c r="F837" s="3">
        <v>229.54334537683181</v>
      </c>
    </row>
    <row r="838" spans="1:6">
      <c r="A838">
        <v>20</v>
      </c>
      <c r="B838">
        <v>-89.805999999999997</v>
      </c>
      <c r="C838">
        <v>878</v>
      </c>
      <c r="D838">
        <v>235000</v>
      </c>
      <c r="E838">
        <v>221</v>
      </c>
      <c r="F838" s="3">
        <v>228.5940637199341</v>
      </c>
    </row>
    <row r="839" spans="1:6">
      <c r="A839">
        <v>21</v>
      </c>
      <c r="B839">
        <v>-89.691000000000003</v>
      </c>
      <c r="C839">
        <v>878</v>
      </c>
      <c r="D839">
        <v>235000</v>
      </c>
      <c r="E839">
        <v>229</v>
      </c>
      <c r="F839" s="3">
        <v>223.63663917784439</v>
      </c>
    </row>
    <row r="840" spans="1:6">
      <c r="A840">
        <v>22</v>
      </c>
      <c r="B840">
        <v>-89.576999999999998</v>
      </c>
      <c r="C840">
        <v>878</v>
      </c>
      <c r="D840">
        <v>235000</v>
      </c>
      <c r="E840">
        <v>232</v>
      </c>
      <c r="F840" s="3">
        <v>215.63292875638456</v>
      </c>
    </row>
    <row r="841" spans="1:6">
      <c r="A841">
        <v>23</v>
      </c>
      <c r="B841">
        <v>-89.457999999999998</v>
      </c>
      <c r="C841">
        <v>878</v>
      </c>
      <c r="D841">
        <v>235000</v>
      </c>
      <c r="E841">
        <v>214</v>
      </c>
      <c r="F841" s="3">
        <v>205.3249650800212</v>
      </c>
    </row>
    <row r="842" spans="1:6">
      <c r="A842">
        <v>24</v>
      </c>
      <c r="B842">
        <v>-89.341999999999999</v>
      </c>
      <c r="C842">
        <v>878</v>
      </c>
      <c r="D842">
        <v>235000</v>
      </c>
      <c r="E842">
        <v>196</v>
      </c>
      <c r="F842" s="3">
        <v>194.74738660314335</v>
      </c>
    </row>
    <row r="843" spans="1:6">
      <c r="A843">
        <v>25</v>
      </c>
      <c r="B843">
        <v>-89.234999999999999</v>
      </c>
      <c r="C843">
        <v>878</v>
      </c>
      <c r="D843">
        <v>235000</v>
      </c>
      <c r="E843">
        <v>172</v>
      </c>
      <c r="F843" s="3">
        <v>185.56644779622459</v>
      </c>
    </row>
    <row r="844" spans="1:6">
      <c r="A844">
        <v>26</v>
      </c>
      <c r="B844">
        <v>-89.13</v>
      </c>
      <c r="C844">
        <v>878</v>
      </c>
      <c r="D844">
        <v>235000</v>
      </c>
      <c r="E844">
        <v>157</v>
      </c>
      <c r="F844" s="3">
        <v>177.76013588276817</v>
      </c>
    </row>
    <row r="845" spans="1:6">
      <c r="A845">
        <v>27</v>
      </c>
      <c r="B845">
        <v>-89.016000000000005</v>
      </c>
      <c r="C845">
        <v>878</v>
      </c>
      <c r="D845">
        <v>235000</v>
      </c>
      <c r="E845">
        <v>173</v>
      </c>
      <c r="F845" s="3">
        <v>171.03253770550248</v>
      </c>
    </row>
    <row r="846" spans="1:6">
      <c r="A846">
        <v>28</v>
      </c>
      <c r="B846">
        <v>-88.896000000000001</v>
      </c>
      <c r="C846">
        <v>878</v>
      </c>
      <c r="D846">
        <v>235000</v>
      </c>
      <c r="E846">
        <v>183</v>
      </c>
      <c r="F846" s="3">
        <v>166.0136980059649</v>
      </c>
    </row>
    <row r="847" spans="1:6">
      <c r="A847">
        <v>29</v>
      </c>
      <c r="B847">
        <v>-88.790999999999997</v>
      </c>
      <c r="C847">
        <v>878</v>
      </c>
      <c r="D847">
        <v>235000</v>
      </c>
      <c r="E847">
        <v>166</v>
      </c>
      <c r="F847" s="3">
        <v>163.21076458328696</v>
      </c>
    </row>
    <row r="848" spans="1:6">
      <c r="A848">
        <v>30</v>
      </c>
      <c r="B848">
        <v>-88.671999999999997</v>
      </c>
      <c r="C848">
        <v>878</v>
      </c>
      <c r="D848">
        <v>235000</v>
      </c>
      <c r="E848">
        <v>174</v>
      </c>
      <c r="F848" s="3">
        <v>161.50582460553099</v>
      </c>
    </row>
    <row r="849" spans="1:6">
      <c r="A849">
        <v>31</v>
      </c>
      <c r="B849">
        <v>-88.56</v>
      </c>
      <c r="C849">
        <v>878</v>
      </c>
      <c r="D849">
        <v>235000</v>
      </c>
      <c r="E849">
        <v>143</v>
      </c>
      <c r="F849" s="3">
        <v>160.98210617686073</v>
      </c>
    </row>
    <row r="850" spans="1:6">
      <c r="A850">
        <v>32</v>
      </c>
      <c r="B850">
        <v>-88.451999999999998</v>
      </c>
      <c r="C850">
        <v>878</v>
      </c>
      <c r="D850">
        <v>235000</v>
      </c>
      <c r="E850">
        <v>167</v>
      </c>
      <c r="F850" s="3">
        <v>161.17112454439916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45</v>
      </c>
    </row>
    <row r="856" spans="1:6">
      <c r="A856" t="s">
        <v>27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46</v>
      </c>
    </row>
    <row r="860" spans="1:6">
      <c r="A860" t="s">
        <v>47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48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181</v>
      </c>
      <c r="B868" t="s">
        <v>160</v>
      </c>
      <c r="C868" t="s">
        <v>163</v>
      </c>
      <c r="D868" t="s">
        <v>180</v>
      </c>
      <c r="E868" t="s">
        <v>179</v>
      </c>
      <c r="F868" t="s">
        <v>200</v>
      </c>
    </row>
    <row r="869" spans="1:10">
      <c r="A869">
        <v>1</v>
      </c>
      <c r="B869">
        <v>-91.548000000000002</v>
      </c>
      <c r="C869">
        <v>876</v>
      </c>
      <c r="D869">
        <v>235000</v>
      </c>
      <c r="E869">
        <v>106</v>
      </c>
      <c r="F869" s="3"/>
      <c r="J869" t="s">
        <v>229</v>
      </c>
    </row>
    <row r="870" spans="1:10">
      <c r="A870">
        <v>2</v>
      </c>
      <c r="B870">
        <v>-91.438999999999993</v>
      </c>
      <c r="C870">
        <v>876</v>
      </c>
      <c r="D870">
        <v>235000</v>
      </c>
      <c r="E870">
        <v>110</v>
      </c>
      <c r="F870" s="3"/>
    </row>
    <row r="871" spans="1:10">
      <c r="A871">
        <v>3</v>
      </c>
      <c r="B871">
        <v>-91.323999999999998</v>
      </c>
      <c r="C871">
        <v>876</v>
      </c>
      <c r="D871">
        <v>235000</v>
      </c>
      <c r="E871">
        <v>131</v>
      </c>
      <c r="F871" s="3"/>
    </row>
    <row r="872" spans="1:10">
      <c r="A872">
        <v>4</v>
      </c>
      <c r="B872">
        <v>-91.212000000000003</v>
      </c>
      <c r="C872">
        <v>876</v>
      </c>
      <c r="D872">
        <v>235000</v>
      </c>
      <c r="E872">
        <v>110</v>
      </c>
      <c r="F872" s="3">
        <v>124.14030532267162</v>
      </c>
    </row>
    <row r="873" spans="1:10">
      <c r="A873">
        <v>5</v>
      </c>
      <c r="B873">
        <v>-91.1</v>
      </c>
      <c r="C873">
        <v>876</v>
      </c>
      <c r="D873">
        <v>235000</v>
      </c>
      <c r="E873">
        <v>139</v>
      </c>
      <c r="F873" s="3">
        <v>129.22646928734835</v>
      </c>
    </row>
    <row r="874" spans="1:10">
      <c r="A874">
        <v>6</v>
      </c>
      <c r="B874">
        <v>-90.994</v>
      </c>
      <c r="C874">
        <v>876</v>
      </c>
      <c r="D874">
        <v>235000</v>
      </c>
      <c r="E874">
        <v>140</v>
      </c>
      <c r="F874" s="3">
        <v>135.14856086092192</v>
      </c>
    </row>
    <row r="875" spans="1:10">
      <c r="A875">
        <v>7</v>
      </c>
      <c r="B875">
        <v>-90.881</v>
      </c>
      <c r="C875">
        <v>876</v>
      </c>
      <c r="D875">
        <v>235000</v>
      </c>
      <c r="E875">
        <v>153</v>
      </c>
      <c r="F875" s="3">
        <v>142.72506012061319</v>
      </c>
    </row>
    <row r="876" spans="1:10">
      <c r="A876">
        <v>8</v>
      </c>
      <c r="B876">
        <v>-90.765000000000001</v>
      </c>
      <c r="C876">
        <v>876</v>
      </c>
      <c r="D876">
        <v>235000</v>
      </c>
      <c r="E876">
        <v>164</v>
      </c>
      <c r="F876" s="3">
        <v>151.82658989467893</v>
      </c>
    </row>
    <row r="877" spans="1:10">
      <c r="A877">
        <v>9</v>
      </c>
      <c r="B877">
        <v>-90.649000000000001</v>
      </c>
      <c r="C877">
        <v>876</v>
      </c>
      <c r="D877">
        <v>235000</v>
      </c>
      <c r="E877">
        <v>142</v>
      </c>
      <c r="F877" s="3">
        <v>162.07768789067941</v>
      </c>
    </row>
    <row r="878" spans="1:10">
      <c r="A878">
        <v>10</v>
      </c>
      <c r="B878">
        <v>-90.534000000000006</v>
      </c>
      <c r="C878">
        <v>876</v>
      </c>
      <c r="D878">
        <v>235000</v>
      </c>
      <c r="E878">
        <v>188</v>
      </c>
      <c r="F878" s="3">
        <v>173.00363037018928</v>
      </c>
    </row>
    <row r="879" spans="1:10">
      <c r="A879">
        <v>11</v>
      </c>
      <c r="B879">
        <v>-90.424000000000007</v>
      </c>
      <c r="C879">
        <v>876</v>
      </c>
      <c r="D879">
        <v>235000</v>
      </c>
      <c r="E879">
        <v>179</v>
      </c>
      <c r="F879" s="3">
        <v>183.66471282501979</v>
      </c>
    </row>
    <row r="880" spans="1:10">
      <c r="A880">
        <v>12</v>
      </c>
      <c r="B880">
        <v>-90.308999999999997</v>
      </c>
      <c r="C880">
        <v>876</v>
      </c>
      <c r="D880">
        <v>235000</v>
      </c>
      <c r="E880">
        <v>192</v>
      </c>
      <c r="F880" s="3">
        <v>194.37565351492233</v>
      </c>
    </row>
    <row r="881" spans="1:6">
      <c r="A881">
        <v>13</v>
      </c>
      <c r="B881">
        <v>-90.194999999999993</v>
      </c>
      <c r="C881">
        <v>876</v>
      </c>
      <c r="D881">
        <v>235000</v>
      </c>
      <c r="E881">
        <v>190</v>
      </c>
      <c r="F881" s="3">
        <v>203.82887619059716</v>
      </c>
    </row>
    <row r="882" spans="1:6">
      <c r="A882">
        <v>14</v>
      </c>
      <c r="B882">
        <v>-90.087000000000003</v>
      </c>
      <c r="C882">
        <v>876</v>
      </c>
      <c r="D882">
        <v>235000</v>
      </c>
      <c r="E882">
        <v>203</v>
      </c>
      <c r="F882" s="3">
        <v>211.06891915332804</v>
      </c>
    </row>
    <row r="883" spans="1:6">
      <c r="A883">
        <v>15</v>
      </c>
      <c r="B883">
        <v>-89.971999999999994</v>
      </c>
      <c r="C883">
        <v>876</v>
      </c>
      <c r="D883">
        <v>235000</v>
      </c>
      <c r="E883">
        <v>248</v>
      </c>
      <c r="F883" s="3">
        <v>216.36217340382436</v>
      </c>
    </row>
    <row r="884" spans="1:6">
      <c r="A884">
        <v>16</v>
      </c>
      <c r="B884">
        <v>-89.855999999999995</v>
      </c>
      <c r="C884">
        <v>876</v>
      </c>
      <c r="D884">
        <v>235000</v>
      </c>
      <c r="E884">
        <v>203</v>
      </c>
      <c r="F884" s="3">
        <v>218.77089423857106</v>
      </c>
    </row>
    <row r="885" spans="1:6">
      <c r="A885">
        <v>17</v>
      </c>
      <c r="B885">
        <v>-89.74</v>
      </c>
      <c r="C885">
        <v>876</v>
      </c>
      <c r="D885">
        <v>235000</v>
      </c>
      <c r="E885">
        <v>234</v>
      </c>
      <c r="F885" s="3">
        <v>218.09362586966071</v>
      </c>
    </row>
    <row r="886" spans="1:6">
      <c r="A886">
        <v>18</v>
      </c>
      <c r="B886">
        <v>-89.625</v>
      </c>
      <c r="C886">
        <v>876</v>
      </c>
      <c r="D886">
        <v>235000</v>
      </c>
      <c r="E886">
        <v>205</v>
      </c>
      <c r="F886" s="3">
        <v>214.53230892224533</v>
      </c>
    </row>
    <row r="887" spans="1:6">
      <c r="A887">
        <v>19</v>
      </c>
      <c r="B887">
        <v>-89.519000000000005</v>
      </c>
      <c r="C887">
        <v>876</v>
      </c>
      <c r="D887">
        <v>235000</v>
      </c>
      <c r="E887">
        <v>227</v>
      </c>
      <c r="F887" s="3">
        <v>209.06451373334636</v>
      </c>
    </row>
    <row r="888" spans="1:6">
      <c r="A888">
        <v>20</v>
      </c>
      <c r="B888">
        <v>-89.406000000000006</v>
      </c>
      <c r="C888">
        <v>876</v>
      </c>
      <c r="D888">
        <v>235000</v>
      </c>
      <c r="E888">
        <v>203</v>
      </c>
      <c r="F888" s="3">
        <v>201.48932090418373</v>
      </c>
    </row>
    <row r="889" spans="1:6">
      <c r="A889">
        <v>21</v>
      </c>
      <c r="B889">
        <v>-89.290999999999997</v>
      </c>
      <c r="C889">
        <v>876</v>
      </c>
      <c r="D889">
        <v>235000</v>
      </c>
      <c r="E889">
        <v>184</v>
      </c>
      <c r="F889" s="3">
        <v>192.63253313790946</v>
      </c>
    </row>
    <row r="890" spans="1:6">
      <c r="A890">
        <v>22</v>
      </c>
      <c r="B890">
        <v>-89.177000000000007</v>
      </c>
      <c r="C890">
        <v>876</v>
      </c>
      <c r="D890">
        <v>235000</v>
      </c>
      <c r="E890">
        <v>185</v>
      </c>
      <c r="F890" s="3">
        <v>183.44135250738833</v>
      </c>
    </row>
    <row r="891" spans="1:6">
      <c r="A891">
        <v>23</v>
      </c>
      <c r="B891">
        <v>-89.058000000000007</v>
      </c>
      <c r="C891">
        <v>876</v>
      </c>
      <c r="D891">
        <v>235000</v>
      </c>
      <c r="E891">
        <v>170</v>
      </c>
      <c r="F891" s="3">
        <v>174.12128470686201</v>
      </c>
    </row>
    <row r="892" spans="1:6">
      <c r="A892">
        <v>24</v>
      </c>
      <c r="B892">
        <v>-88.941999999999993</v>
      </c>
      <c r="C892">
        <v>876</v>
      </c>
      <c r="D892">
        <v>235000</v>
      </c>
      <c r="E892">
        <v>151</v>
      </c>
      <c r="F892" s="3">
        <v>165.85823590672436</v>
      </c>
    </row>
    <row r="893" spans="1:6">
      <c r="A893">
        <v>25</v>
      </c>
      <c r="B893">
        <v>-88.834999999999994</v>
      </c>
      <c r="C893">
        <v>876</v>
      </c>
      <c r="D893">
        <v>235000</v>
      </c>
      <c r="E893">
        <v>163</v>
      </c>
      <c r="F893" s="3">
        <v>159.27364538360257</v>
      </c>
    </row>
    <row r="894" spans="1:6">
      <c r="A894">
        <v>26</v>
      </c>
      <c r="B894">
        <v>-88.73</v>
      </c>
      <c r="C894">
        <v>876</v>
      </c>
      <c r="D894">
        <v>235000</v>
      </c>
      <c r="E894">
        <v>170</v>
      </c>
      <c r="F894" s="3">
        <v>153.92489265603891</v>
      </c>
    </row>
    <row r="895" spans="1:6">
      <c r="A895">
        <v>27</v>
      </c>
      <c r="B895">
        <v>-88.616</v>
      </c>
      <c r="C895">
        <v>876</v>
      </c>
      <c r="D895">
        <v>235000</v>
      </c>
      <c r="E895">
        <v>152</v>
      </c>
      <c r="F895" s="3">
        <v>149.39237110164277</v>
      </c>
    </row>
    <row r="896" spans="1:6">
      <c r="A896">
        <v>28</v>
      </c>
      <c r="B896">
        <v>-88.495999999999995</v>
      </c>
      <c r="C896">
        <v>876</v>
      </c>
      <c r="D896">
        <v>235000</v>
      </c>
      <c r="E896">
        <v>138</v>
      </c>
      <c r="F896" s="3">
        <v>145.96475190717371</v>
      </c>
    </row>
    <row r="897" spans="1:6">
      <c r="A897">
        <v>29</v>
      </c>
      <c r="B897">
        <v>-88.391000000000005</v>
      </c>
      <c r="C897">
        <v>876</v>
      </c>
      <c r="D897">
        <v>235000</v>
      </c>
      <c r="E897">
        <v>146</v>
      </c>
      <c r="F897" s="3">
        <v>143.95405880413404</v>
      </c>
    </row>
    <row r="898" spans="1:6">
      <c r="A898">
        <v>30</v>
      </c>
      <c r="B898">
        <v>-88.272000000000006</v>
      </c>
      <c r="C898">
        <v>876</v>
      </c>
      <c r="D898">
        <v>235000</v>
      </c>
      <c r="E898">
        <v>150</v>
      </c>
      <c r="F898" s="3">
        <v>142.59092243887156</v>
      </c>
    </row>
    <row r="899" spans="1:6">
      <c r="A899">
        <v>31</v>
      </c>
      <c r="B899">
        <v>-88.16</v>
      </c>
      <c r="C899">
        <v>876</v>
      </c>
      <c r="D899">
        <v>235000</v>
      </c>
      <c r="E899">
        <v>141</v>
      </c>
      <c r="F899" s="3">
        <v>142.00345635302818</v>
      </c>
    </row>
    <row r="900" spans="1:6">
      <c r="A900">
        <v>32</v>
      </c>
      <c r="B900">
        <v>-88.052000000000007</v>
      </c>
      <c r="C900">
        <v>876</v>
      </c>
      <c r="D900">
        <v>235000</v>
      </c>
      <c r="E900">
        <v>137</v>
      </c>
      <c r="F900" s="3">
        <v>141.91205858102575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49</v>
      </c>
    </row>
    <row r="906" spans="1:6">
      <c r="A906" t="s">
        <v>27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46</v>
      </c>
    </row>
    <row r="910" spans="1:6">
      <c r="A910" t="s">
        <v>50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48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181</v>
      </c>
      <c r="B918" t="s">
        <v>160</v>
      </c>
      <c r="C918" t="s">
        <v>163</v>
      </c>
      <c r="D918" t="s">
        <v>180</v>
      </c>
      <c r="E918" t="s">
        <v>179</v>
      </c>
      <c r="F918" t="s">
        <v>200</v>
      </c>
    </row>
    <row r="919" spans="1:10">
      <c r="A919">
        <v>1</v>
      </c>
      <c r="B919">
        <v>-91.548000000000002</v>
      </c>
      <c r="C919">
        <v>876</v>
      </c>
      <c r="D919">
        <v>235000</v>
      </c>
      <c r="E919">
        <v>123</v>
      </c>
      <c r="F919" s="3"/>
      <c r="J919" t="s">
        <v>230</v>
      </c>
    </row>
    <row r="920" spans="1:10">
      <c r="A920">
        <v>2</v>
      </c>
      <c r="B920">
        <v>-91.438999999999993</v>
      </c>
      <c r="C920">
        <v>876</v>
      </c>
      <c r="D920">
        <v>235000</v>
      </c>
      <c r="E920">
        <v>136</v>
      </c>
      <c r="F920" s="3"/>
    </row>
    <row r="921" spans="1:10">
      <c r="A921">
        <v>3</v>
      </c>
      <c r="B921">
        <v>-91.323999999999998</v>
      </c>
      <c r="C921">
        <v>876</v>
      </c>
      <c r="D921">
        <v>235000</v>
      </c>
      <c r="E921">
        <v>152</v>
      </c>
      <c r="F921" s="3"/>
    </row>
    <row r="922" spans="1:10">
      <c r="A922">
        <v>4</v>
      </c>
      <c r="B922">
        <v>-91.212000000000003</v>
      </c>
      <c r="C922">
        <v>876</v>
      </c>
      <c r="D922">
        <v>235000</v>
      </c>
      <c r="E922">
        <v>144</v>
      </c>
      <c r="F922" s="3">
        <v>140.15325595611699</v>
      </c>
    </row>
    <row r="923" spans="1:10">
      <c r="A923">
        <v>5</v>
      </c>
      <c r="B923">
        <v>-91.1</v>
      </c>
      <c r="C923">
        <v>876</v>
      </c>
      <c r="D923">
        <v>235000</v>
      </c>
      <c r="E923">
        <v>143</v>
      </c>
      <c r="F923" s="3">
        <v>141.93008018410231</v>
      </c>
    </row>
    <row r="924" spans="1:10">
      <c r="A924">
        <v>6</v>
      </c>
      <c r="B924">
        <v>-90.994</v>
      </c>
      <c r="C924">
        <v>876</v>
      </c>
      <c r="D924">
        <v>235000</v>
      </c>
      <c r="E924">
        <v>140</v>
      </c>
      <c r="F924" s="3">
        <v>144.54601626880304</v>
      </c>
    </row>
    <row r="925" spans="1:10">
      <c r="A925">
        <v>7</v>
      </c>
      <c r="B925">
        <v>-90.881</v>
      </c>
      <c r="C925">
        <v>876</v>
      </c>
      <c r="D925">
        <v>235000</v>
      </c>
      <c r="E925">
        <v>149</v>
      </c>
      <c r="F925" s="3">
        <v>148.72955166829081</v>
      </c>
    </row>
    <row r="926" spans="1:10">
      <c r="A926">
        <v>8</v>
      </c>
      <c r="B926">
        <v>-90.765000000000001</v>
      </c>
      <c r="C926">
        <v>876</v>
      </c>
      <c r="D926">
        <v>235000</v>
      </c>
      <c r="E926">
        <v>152</v>
      </c>
      <c r="F926" s="3">
        <v>154.94782089125292</v>
      </c>
    </row>
    <row r="927" spans="1:10">
      <c r="A927">
        <v>9</v>
      </c>
      <c r="B927">
        <v>-90.649000000000001</v>
      </c>
      <c r="C927">
        <v>876</v>
      </c>
      <c r="D927">
        <v>235000</v>
      </c>
      <c r="E927">
        <v>170</v>
      </c>
      <c r="F927" s="3">
        <v>163.43771745887548</v>
      </c>
    </row>
    <row r="928" spans="1:10">
      <c r="A928">
        <v>10</v>
      </c>
      <c r="B928">
        <v>-90.534000000000006</v>
      </c>
      <c r="C928">
        <v>876</v>
      </c>
      <c r="D928">
        <v>235000</v>
      </c>
      <c r="E928">
        <v>177</v>
      </c>
      <c r="F928" s="3">
        <v>174.13717792608244</v>
      </c>
    </row>
    <row r="929" spans="1:6">
      <c r="A929">
        <v>11</v>
      </c>
      <c r="B929">
        <v>-90.424000000000007</v>
      </c>
      <c r="C929">
        <v>876</v>
      </c>
      <c r="D929">
        <v>235000</v>
      </c>
      <c r="E929">
        <v>187</v>
      </c>
      <c r="F929" s="3">
        <v>186.14306782166148</v>
      </c>
    </row>
    <row r="930" spans="1:6">
      <c r="A930">
        <v>12</v>
      </c>
      <c r="B930">
        <v>-90.308999999999997</v>
      </c>
      <c r="C930">
        <v>876</v>
      </c>
      <c r="D930">
        <v>235000</v>
      </c>
      <c r="E930">
        <v>181</v>
      </c>
      <c r="F930" s="3">
        <v>199.68839692268955</v>
      </c>
    </row>
    <row r="931" spans="1:6">
      <c r="A931">
        <v>13</v>
      </c>
      <c r="B931">
        <v>-90.194999999999993</v>
      </c>
      <c r="C931">
        <v>876</v>
      </c>
      <c r="D931">
        <v>235000</v>
      </c>
      <c r="E931">
        <v>219</v>
      </c>
      <c r="F931" s="3">
        <v>212.80515630963961</v>
      </c>
    </row>
    <row r="932" spans="1:6">
      <c r="A932">
        <v>14</v>
      </c>
      <c r="B932">
        <v>-90.087000000000003</v>
      </c>
      <c r="C932">
        <v>876</v>
      </c>
      <c r="D932">
        <v>235000</v>
      </c>
      <c r="E932">
        <v>234</v>
      </c>
      <c r="F932" s="3">
        <v>223.50588826676901</v>
      </c>
    </row>
    <row r="933" spans="1:6">
      <c r="A933">
        <v>15</v>
      </c>
      <c r="B933">
        <v>-89.971999999999994</v>
      </c>
      <c r="C933">
        <v>876</v>
      </c>
      <c r="D933">
        <v>235000</v>
      </c>
      <c r="E933">
        <v>223</v>
      </c>
      <c r="F933" s="3">
        <v>231.54600372883192</v>
      </c>
    </row>
    <row r="934" spans="1:6">
      <c r="A934">
        <v>16</v>
      </c>
      <c r="B934">
        <v>-89.855999999999995</v>
      </c>
      <c r="C934">
        <v>876</v>
      </c>
      <c r="D934">
        <v>235000</v>
      </c>
      <c r="E934">
        <v>243</v>
      </c>
      <c r="F934" s="3">
        <v>234.95715824538175</v>
      </c>
    </row>
    <row r="935" spans="1:6">
      <c r="A935">
        <v>17</v>
      </c>
      <c r="B935">
        <v>-89.74</v>
      </c>
      <c r="C935">
        <v>876</v>
      </c>
      <c r="D935">
        <v>235000</v>
      </c>
      <c r="E935">
        <v>253</v>
      </c>
      <c r="F935" s="3">
        <v>233.12808948293579</v>
      </c>
    </row>
    <row r="936" spans="1:6">
      <c r="A936">
        <v>18</v>
      </c>
      <c r="B936">
        <v>-89.625</v>
      </c>
      <c r="C936">
        <v>876</v>
      </c>
      <c r="D936">
        <v>235000</v>
      </c>
      <c r="E936">
        <v>211</v>
      </c>
      <c r="F936" s="3">
        <v>226.46869204486387</v>
      </c>
    </row>
    <row r="937" spans="1:6">
      <c r="A937">
        <v>19</v>
      </c>
      <c r="B937">
        <v>-89.519000000000005</v>
      </c>
      <c r="C937">
        <v>876</v>
      </c>
      <c r="D937">
        <v>235000</v>
      </c>
      <c r="E937">
        <v>223</v>
      </c>
      <c r="F937" s="3">
        <v>216.97325973184169</v>
      </c>
    </row>
    <row r="938" spans="1:6">
      <c r="A938">
        <v>20</v>
      </c>
      <c r="B938">
        <v>-89.406000000000006</v>
      </c>
      <c r="C938">
        <v>876</v>
      </c>
      <c r="D938">
        <v>235000</v>
      </c>
      <c r="E938">
        <v>197</v>
      </c>
      <c r="F938" s="3">
        <v>204.69047464955599</v>
      </c>
    </row>
    <row r="939" spans="1:6">
      <c r="A939">
        <v>21</v>
      </c>
      <c r="B939">
        <v>-89.290999999999997</v>
      </c>
      <c r="C939">
        <v>876</v>
      </c>
      <c r="D939">
        <v>235000</v>
      </c>
      <c r="E939">
        <v>180</v>
      </c>
      <c r="F939" s="3">
        <v>191.48625396711827</v>
      </c>
    </row>
    <row r="940" spans="1:6">
      <c r="A940">
        <v>22</v>
      </c>
      <c r="B940">
        <v>-89.177000000000007</v>
      </c>
      <c r="C940">
        <v>876</v>
      </c>
      <c r="D940">
        <v>235000</v>
      </c>
      <c r="E940">
        <v>169</v>
      </c>
      <c r="F940" s="3">
        <v>179.10974982815424</v>
      </c>
    </row>
    <row r="941" spans="1:6">
      <c r="A941">
        <v>23</v>
      </c>
      <c r="B941">
        <v>-89.058000000000007</v>
      </c>
      <c r="C941">
        <v>876</v>
      </c>
      <c r="D941">
        <v>235000</v>
      </c>
      <c r="E941">
        <v>185</v>
      </c>
      <c r="F941" s="3">
        <v>168.01210966373438</v>
      </c>
    </row>
    <row r="942" spans="1:6">
      <c r="A942">
        <v>24</v>
      </c>
      <c r="B942">
        <v>-88.941999999999993</v>
      </c>
      <c r="C942">
        <v>876</v>
      </c>
      <c r="D942">
        <v>235000</v>
      </c>
      <c r="E942">
        <v>170</v>
      </c>
      <c r="F942" s="3">
        <v>159.49518969869794</v>
      </c>
    </row>
    <row r="943" spans="1:6">
      <c r="A943">
        <v>25</v>
      </c>
      <c r="B943">
        <v>-88.834999999999994</v>
      </c>
      <c r="C943">
        <v>876</v>
      </c>
      <c r="D943">
        <v>235000</v>
      </c>
      <c r="E943">
        <v>168</v>
      </c>
      <c r="F943" s="3">
        <v>153.68853489339921</v>
      </c>
    </row>
    <row r="944" spans="1:6">
      <c r="A944">
        <v>26</v>
      </c>
      <c r="B944">
        <v>-88.73</v>
      </c>
      <c r="C944">
        <v>876</v>
      </c>
      <c r="D944">
        <v>235000</v>
      </c>
      <c r="E944">
        <v>168</v>
      </c>
      <c r="F944" s="3">
        <v>149.68854952406542</v>
      </c>
    </row>
    <row r="945" spans="1:6">
      <c r="A945">
        <v>27</v>
      </c>
      <c r="B945">
        <v>-88.616</v>
      </c>
      <c r="C945">
        <v>876</v>
      </c>
      <c r="D945">
        <v>235000</v>
      </c>
      <c r="E945">
        <v>134</v>
      </c>
      <c r="F945" s="3">
        <v>146.87577114983716</v>
      </c>
    </row>
    <row r="946" spans="1:6">
      <c r="A946">
        <v>28</v>
      </c>
      <c r="B946">
        <v>-88.495999999999995</v>
      </c>
      <c r="C946">
        <v>876</v>
      </c>
      <c r="D946">
        <v>235000</v>
      </c>
      <c r="E946">
        <v>120</v>
      </c>
      <c r="F946" s="3">
        <v>145.16944502560958</v>
      </c>
    </row>
    <row r="947" spans="1:6">
      <c r="A947">
        <v>29</v>
      </c>
      <c r="B947">
        <v>-88.391000000000005</v>
      </c>
      <c r="C947">
        <v>876</v>
      </c>
      <c r="D947">
        <v>235000</v>
      </c>
      <c r="E947">
        <v>134</v>
      </c>
      <c r="F947" s="3">
        <v>144.38546099165723</v>
      </c>
    </row>
    <row r="948" spans="1:6">
      <c r="A948">
        <v>30</v>
      </c>
      <c r="B948">
        <v>-88.272000000000006</v>
      </c>
      <c r="C948">
        <v>876</v>
      </c>
      <c r="D948">
        <v>235000</v>
      </c>
      <c r="E948">
        <v>148</v>
      </c>
      <c r="F948" s="3">
        <v>143.99210597699354</v>
      </c>
    </row>
    <row r="949" spans="1:6">
      <c r="A949">
        <v>31</v>
      </c>
      <c r="B949">
        <v>-88.16</v>
      </c>
      <c r="C949">
        <v>876</v>
      </c>
      <c r="D949">
        <v>235000</v>
      </c>
      <c r="E949">
        <v>145</v>
      </c>
      <c r="F949" s="3">
        <v>143.90281182818623</v>
      </c>
    </row>
    <row r="950" spans="1:6">
      <c r="A950">
        <v>32</v>
      </c>
      <c r="B950">
        <v>-88.052000000000007</v>
      </c>
      <c r="C950">
        <v>876</v>
      </c>
      <c r="D950">
        <v>235000</v>
      </c>
      <c r="E950">
        <v>164</v>
      </c>
      <c r="F950" s="3">
        <v>143.95655020521721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51</v>
      </c>
    </row>
    <row r="956" spans="1:6">
      <c r="A956" t="s">
        <v>27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46</v>
      </c>
    </row>
    <row r="960" spans="1:6">
      <c r="A960" t="s">
        <v>52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48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181</v>
      </c>
      <c r="B968" t="s">
        <v>160</v>
      </c>
      <c r="C968" t="s">
        <v>163</v>
      </c>
      <c r="D968" t="s">
        <v>180</v>
      </c>
      <c r="E968" t="s">
        <v>179</v>
      </c>
      <c r="F968" t="s">
        <v>200</v>
      </c>
    </row>
    <row r="969" spans="1:10">
      <c r="A969">
        <v>1</v>
      </c>
      <c r="B969">
        <v>-91.548000000000002</v>
      </c>
      <c r="C969">
        <v>878</v>
      </c>
      <c r="D969">
        <v>235000</v>
      </c>
      <c r="E969">
        <v>92</v>
      </c>
      <c r="F969" s="3"/>
      <c r="J969" t="s">
        <v>231</v>
      </c>
    </row>
    <row r="970" spans="1:10">
      <c r="A970">
        <v>2</v>
      </c>
      <c r="B970">
        <v>-91.438999999999993</v>
      </c>
      <c r="C970">
        <v>878</v>
      </c>
      <c r="D970">
        <v>235000</v>
      </c>
      <c r="E970">
        <v>99</v>
      </c>
      <c r="F970" s="3"/>
    </row>
    <row r="971" spans="1:10">
      <c r="A971">
        <v>3</v>
      </c>
      <c r="B971">
        <v>-91.323999999999998</v>
      </c>
      <c r="C971">
        <v>878</v>
      </c>
      <c r="D971">
        <v>235000</v>
      </c>
      <c r="E971">
        <v>112</v>
      </c>
      <c r="F971" s="3"/>
    </row>
    <row r="972" spans="1:10">
      <c r="A972">
        <v>4</v>
      </c>
      <c r="B972">
        <v>-91.212000000000003</v>
      </c>
      <c r="C972">
        <v>878</v>
      </c>
      <c r="D972">
        <v>235000</v>
      </c>
      <c r="E972">
        <v>161</v>
      </c>
      <c r="F972" s="3">
        <v>140.83398608202961</v>
      </c>
    </row>
    <row r="973" spans="1:10">
      <c r="A973">
        <v>5</v>
      </c>
      <c r="B973">
        <v>-91.1</v>
      </c>
      <c r="C973">
        <v>878</v>
      </c>
      <c r="D973">
        <v>235000</v>
      </c>
      <c r="E973">
        <v>127</v>
      </c>
      <c r="F973" s="3">
        <v>142.7819731462873</v>
      </c>
    </row>
    <row r="974" spans="1:10">
      <c r="A974">
        <v>6</v>
      </c>
      <c r="B974">
        <v>-90.994</v>
      </c>
      <c r="C974">
        <v>878</v>
      </c>
      <c r="D974">
        <v>235000</v>
      </c>
      <c r="E974">
        <v>140</v>
      </c>
      <c r="F974" s="3">
        <v>145.60480194614595</v>
      </c>
    </row>
    <row r="975" spans="1:10">
      <c r="A975">
        <v>7</v>
      </c>
      <c r="B975">
        <v>-90.881</v>
      </c>
      <c r="C975">
        <v>878</v>
      </c>
      <c r="D975">
        <v>235000</v>
      </c>
      <c r="E975">
        <v>146</v>
      </c>
      <c r="F975" s="3">
        <v>150.27457570883735</v>
      </c>
    </row>
    <row r="976" spans="1:10">
      <c r="A976">
        <v>8</v>
      </c>
      <c r="B976">
        <v>-90.765000000000001</v>
      </c>
      <c r="C976">
        <v>878</v>
      </c>
      <c r="D976">
        <v>235000</v>
      </c>
      <c r="E976">
        <v>165</v>
      </c>
      <c r="F976" s="3">
        <v>157.62509141197401</v>
      </c>
    </row>
    <row r="977" spans="1:6">
      <c r="A977">
        <v>9</v>
      </c>
      <c r="B977">
        <v>-90.649000000000001</v>
      </c>
      <c r="C977">
        <v>878</v>
      </c>
      <c r="D977">
        <v>235000</v>
      </c>
      <c r="E977">
        <v>182</v>
      </c>
      <c r="F977" s="3">
        <v>168.28564732890874</v>
      </c>
    </row>
    <row r="978" spans="1:6">
      <c r="A978">
        <v>10</v>
      </c>
      <c r="B978">
        <v>-90.534000000000006</v>
      </c>
      <c r="C978">
        <v>878</v>
      </c>
      <c r="D978">
        <v>235000</v>
      </c>
      <c r="E978">
        <v>186</v>
      </c>
      <c r="F978" s="3">
        <v>182.41618878055647</v>
      </c>
    </row>
    <row r="979" spans="1:6">
      <c r="A979">
        <v>11</v>
      </c>
      <c r="B979">
        <v>-90.424000000000007</v>
      </c>
      <c r="C979">
        <v>878</v>
      </c>
      <c r="D979">
        <v>235000</v>
      </c>
      <c r="E979">
        <v>184</v>
      </c>
      <c r="F979" s="3">
        <v>198.79957007781678</v>
      </c>
    </row>
    <row r="980" spans="1:6">
      <c r="A980">
        <v>12</v>
      </c>
      <c r="B980">
        <v>-90.308999999999997</v>
      </c>
      <c r="C980">
        <v>878</v>
      </c>
      <c r="D980">
        <v>235000</v>
      </c>
      <c r="E980">
        <v>215</v>
      </c>
      <c r="F980" s="3">
        <v>217.47244825636034</v>
      </c>
    </row>
    <row r="981" spans="1:6">
      <c r="A981">
        <v>13</v>
      </c>
      <c r="B981">
        <v>-90.194999999999993</v>
      </c>
      <c r="C981">
        <v>878</v>
      </c>
      <c r="D981">
        <v>235000</v>
      </c>
      <c r="E981">
        <v>253</v>
      </c>
      <c r="F981" s="3">
        <v>235.16466823058127</v>
      </c>
    </row>
    <row r="982" spans="1:6">
      <c r="A982">
        <v>14</v>
      </c>
      <c r="B982">
        <v>-90.087000000000003</v>
      </c>
      <c r="C982">
        <v>878</v>
      </c>
      <c r="D982">
        <v>235000</v>
      </c>
      <c r="E982">
        <v>244</v>
      </c>
      <c r="F982" s="3">
        <v>248.58519503073029</v>
      </c>
    </row>
    <row r="983" spans="1:6">
      <c r="A983">
        <v>15</v>
      </c>
      <c r="B983">
        <v>-89.971999999999994</v>
      </c>
      <c r="C983">
        <v>878</v>
      </c>
      <c r="D983">
        <v>235000</v>
      </c>
      <c r="E983">
        <v>253</v>
      </c>
      <c r="F983" s="3">
        <v>256.80583025954292</v>
      </c>
    </row>
    <row r="984" spans="1:6">
      <c r="A984">
        <v>16</v>
      </c>
      <c r="B984">
        <v>-89.855999999999995</v>
      </c>
      <c r="C984">
        <v>878</v>
      </c>
      <c r="D984">
        <v>235000</v>
      </c>
      <c r="E984">
        <v>249</v>
      </c>
      <c r="F984" s="3">
        <v>257.22755485844965</v>
      </c>
    </row>
    <row r="985" spans="1:6">
      <c r="A985">
        <v>17</v>
      </c>
      <c r="B985">
        <v>-89.74</v>
      </c>
      <c r="C985">
        <v>878</v>
      </c>
      <c r="D985">
        <v>235000</v>
      </c>
      <c r="E985">
        <v>232</v>
      </c>
      <c r="F985" s="3">
        <v>249.82580286982051</v>
      </c>
    </row>
    <row r="986" spans="1:6">
      <c r="A986">
        <v>18</v>
      </c>
      <c r="B986">
        <v>-89.625</v>
      </c>
      <c r="C986">
        <v>878</v>
      </c>
      <c r="D986">
        <v>235000</v>
      </c>
      <c r="E986">
        <v>287</v>
      </c>
      <c r="F986" s="3">
        <v>236.46697510167166</v>
      </c>
    </row>
    <row r="987" spans="1:6">
      <c r="A987">
        <v>19</v>
      </c>
      <c r="B987">
        <v>-89.519000000000005</v>
      </c>
      <c r="C987">
        <v>878</v>
      </c>
      <c r="D987">
        <v>235000</v>
      </c>
      <c r="E987">
        <v>209</v>
      </c>
      <c r="F987" s="3">
        <v>221.18705654728484</v>
      </c>
    </row>
    <row r="988" spans="1:6">
      <c r="A988">
        <v>20</v>
      </c>
      <c r="B988">
        <v>-89.406000000000006</v>
      </c>
      <c r="C988">
        <v>878</v>
      </c>
      <c r="D988">
        <v>235000</v>
      </c>
      <c r="E988">
        <v>216</v>
      </c>
      <c r="F988" s="3">
        <v>204.39892828871473</v>
      </c>
    </row>
    <row r="989" spans="1:6">
      <c r="A989">
        <v>21</v>
      </c>
      <c r="B989">
        <v>-89.290999999999997</v>
      </c>
      <c r="C989">
        <v>878</v>
      </c>
      <c r="D989">
        <v>235000</v>
      </c>
      <c r="E989">
        <v>186</v>
      </c>
      <c r="F989" s="3">
        <v>189.05504681289477</v>
      </c>
    </row>
    <row r="990" spans="1:6">
      <c r="A990">
        <v>22</v>
      </c>
      <c r="B990">
        <v>-89.177000000000007</v>
      </c>
      <c r="C990">
        <v>878</v>
      </c>
      <c r="D990">
        <v>235000</v>
      </c>
      <c r="E990">
        <v>162</v>
      </c>
      <c r="F990" s="3">
        <v>176.95467093416818</v>
      </c>
    </row>
    <row r="991" spans="1:6">
      <c r="A991">
        <v>23</v>
      </c>
      <c r="B991">
        <v>-89.058000000000007</v>
      </c>
      <c r="C991">
        <v>878</v>
      </c>
      <c r="D991">
        <v>235000</v>
      </c>
      <c r="E991">
        <v>163</v>
      </c>
      <c r="F991" s="3">
        <v>168.04026712102984</v>
      </c>
    </row>
    <row r="992" spans="1:6">
      <c r="A992">
        <v>24</v>
      </c>
      <c r="B992">
        <v>-88.941999999999993</v>
      </c>
      <c r="C992">
        <v>878</v>
      </c>
      <c r="D992">
        <v>235000</v>
      </c>
      <c r="E992">
        <v>174</v>
      </c>
      <c r="F992" s="3">
        <v>162.62820662199462</v>
      </c>
    </row>
    <row r="993" spans="1:6">
      <c r="A993">
        <v>25</v>
      </c>
      <c r="B993">
        <v>-88.834999999999994</v>
      </c>
      <c r="C993">
        <v>878</v>
      </c>
      <c r="D993">
        <v>235000</v>
      </c>
      <c r="E993">
        <v>154</v>
      </c>
      <c r="F993" s="3">
        <v>159.85044555842865</v>
      </c>
    </row>
    <row r="994" spans="1:6">
      <c r="A994">
        <v>26</v>
      </c>
      <c r="B994">
        <v>-88.73</v>
      </c>
      <c r="C994">
        <v>878</v>
      </c>
      <c r="D994">
        <v>235000</v>
      </c>
      <c r="E994">
        <v>152</v>
      </c>
      <c r="F994" s="3">
        <v>158.55828393068686</v>
      </c>
    </row>
    <row r="995" spans="1:6">
      <c r="A995">
        <v>27</v>
      </c>
      <c r="B995">
        <v>-88.616</v>
      </c>
      <c r="C995">
        <v>878</v>
      </c>
      <c r="D995">
        <v>235000</v>
      </c>
      <c r="E995">
        <v>171</v>
      </c>
      <c r="F995" s="3">
        <v>158.16963853747151</v>
      </c>
    </row>
    <row r="996" spans="1:6">
      <c r="A996">
        <v>28</v>
      </c>
      <c r="B996">
        <v>-88.495999999999995</v>
      </c>
      <c r="C996">
        <v>878</v>
      </c>
      <c r="D996">
        <v>235000</v>
      </c>
      <c r="E996">
        <v>154</v>
      </c>
      <c r="F996" s="3">
        <v>158.40448262456485</v>
      </c>
    </row>
    <row r="997" spans="1:6">
      <c r="A997">
        <v>29</v>
      </c>
      <c r="B997">
        <v>-88.391000000000005</v>
      </c>
      <c r="C997">
        <v>878</v>
      </c>
      <c r="D997">
        <v>235000</v>
      </c>
      <c r="E997">
        <v>161</v>
      </c>
      <c r="F997" s="3">
        <v>158.88778875654981</v>
      </c>
    </row>
    <row r="998" spans="1:6">
      <c r="A998">
        <v>30</v>
      </c>
      <c r="B998">
        <v>-88.272000000000006</v>
      </c>
      <c r="C998">
        <v>878</v>
      </c>
      <c r="D998">
        <v>235000</v>
      </c>
      <c r="E998">
        <v>156</v>
      </c>
      <c r="F998" s="3">
        <v>159.58125824158915</v>
      </c>
    </row>
    <row r="999" spans="1:6">
      <c r="A999">
        <v>31</v>
      </c>
      <c r="B999">
        <v>-88.16</v>
      </c>
      <c r="C999">
        <v>878</v>
      </c>
      <c r="D999">
        <v>235000</v>
      </c>
      <c r="E999">
        <v>164</v>
      </c>
      <c r="F999" s="3">
        <v>160.29575953203499</v>
      </c>
    </row>
    <row r="1000" spans="1:6">
      <c r="A1000">
        <v>32</v>
      </c>
      <c r="B1000">
        <v>-88.052000000000007</v>
      </c>
      <c r="C1000">
        <v>878</v>
      </c>
      <c r="D1000">
        <v>235000</v>
      </c>
      <c r="E1000">
        <v>164</v>
      </c>
      <c r="F1000" s="3">
        <v>161.00721686388573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53</v>
      </c>
    </row>
    <row r="1006" spans="1:6">
      <c r="A1006" t="s">
        <v>27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46</v>
      </c>
    </row>
    <row r="1010" spans="1:10">
      <c r="A1010" t="s">
        <v>54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48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181</v>
      </c>
      <c r="B1018" t="s">
        <v>160</v>
      </c>
      <c r="C1018" t="s">
        <v>163</v>
      </c>
      <c r="D1018" t="s">
        <v>180</v>
      </c>
      <c r="E1018" t="s">
        <v>179</v>
      </c>
      <c r="F1018" t="s">
        <v>200</v>
      </c>
    </row>
    <row r="1019" spans="1:10">
      <c r="A1019">
        <v>1</v>
      </c>
      <c r="B1019">
        <v>-91.548000000000002</v>
      </c>
      <c r="C1019">
        <v>881</v>
      </c>
      <c r="D1019">
        <v>235000</v>
      </c>
      <c r="E1019">
        <v>140</v>
      </c>
      <c r="F1019" s="3"/>
      <c r="J1019" t="s">
        <v>232</v>
      </c>
    </row>
    <row r="1020" spans="1:10">
      <c r="A1020">
        <v>2</v>
      </c>
      <c r="B1020">
        <v>-91.438999999999993</v>
      </c>
      <c r="C1020">
        <v>881</v>
      </c>
      <c r="D1020">
        <v>235000</v>
      </c>
      <c r="E1020">
        <v>121</v>
      </c>
      <c r="F1020" s="3"/>
    </row>
    <row r="1021" spans="1:10">
      <c r="A1021">
        <v>3</v>
      </c>
      <c r="B1021">
        <v>-91.323999999999998</v>
      </c>
      <c r="C1021">
        <v>881</v>
      </c>
      <c r="D1021">
        <v>235000</v>
      </c>
      <c r="E1021">
        <v>131</v>
      </c>
      <c r="F1021" s="3"/>
    </row>
    <row r="1022" spans="1:10">
      <c r="A1022">
        <v>4</v>
      </c>
      <c r="B1022">
        <v>-91.212000000000003</v>
      </c>
      <c r="C1022">
        <v>881</v>
      </c>
      <c r="D1022">
        <v>235000</v>
      </c>
      <c r="E1022">
        <v>125</v>
      </c>
      <c r="F1022" s="3">
        <v>129.00737663184424</v>
      </c>
    </row>
    <row r="1023" spans="1:10">
      <c r="A1023">
        <v>5</v>
      </c>
      <c r="B1023">
        <v>-91.1</v>
      </c>
      <c r="C1023">
        <v>881</v>
      </c>
      <c r="D1023">
        <v>235000</v>
      </c>
      <c r="E1023">
        <v>124</v>
      </c>
      <c r="F1023" s="3">
        <v>131.77303077960292</v>
      </c>
    </row>
    <row r="1024" spans="1:10">
      <c r="A1024">
        <v>6</v>
      </c>
      <c r="B1024">
        <v>-90.994</v>
      </c>
      <c r="C1024">
        <v>881</v>
      </c>
      <c r="D1024">
        <v>235000</v>
      </c>
      <c r="E1024">
        <v>146</v>
      </c>
      <c r="F1024" s="3">
        <v>135.43074864061197</v>
      </c>
    </row>
    <row r="1025" spans="1:6">
      <c r="A1025">
        <v>7</v>
      </c>
      <c r="B1025">
        <v>-90.881</v>
      </c>
      <c r="C1025">
        <v>881</v>
      </c>
      <c r="D1025">
        <v>235000</v>
      </c>
      <c r="E1025">
        <v>155</v>
      </c>
      <c r="F1025" s="3">
        <v>140.93893529398713</v>
      </c>
    </row>
    <row r="1026" spans="1:6">
      <c r="A1026">
        <v>8</v>
      </c>
      <c r="B1026">
        <v>-90.765000000000001</v>
      </c>
      <c r="C1026">
        <v>881</v>
      </c>
      <c r="D1026">
        <v>235000</v>
      </c>
      <c r="E1026">
        <v>142</v>
      </c>
      <c r="F1026" s="3">
        <v>148.87884518402106</v>
      </c>
    </row>
    <row r="1027" spans="1:6">
      <c r="A1027">
        <v>9</v>
      </c>
      <c r="B1027">
        <v>-90.649000000000001</v>
      </c>
      <c r="C1027">
        <v>881</v>
      </c>
      <c r="D1027">
        <v>235000</v>
      </c>
      <c r="E1027">
        <v>152</v>
      </c>
      <c r="F1027" s="3">
        <v>159.58051804873912</v>
      </c>
    </row>
    <row r="1028" spans="1:6">
      <c r="A1028">
        <v>10</v>
      </c>
      <c r="B1028">
        <v>-90.534000000000006</v>
      </c>
      <c r="C1028">
        <v>881</v>
      </c>
      <c r="D1028">
        <v>235000</v>
      </c>
      <c r="E1028">
        <v>176</v>
      </c>
      <c r="F1028" s="3">
        <v>173.00409664991065</v>
      </c>
    </row>
    <row r="1029" spans="1:6">
      <c r="A1029">
        <v>11</v>
      </c>
      <c r="B1029">
        <v>-90.424000000000007</v>
      </c>
      <c r="C1029">
        <v>881</v>
      </c>
      <c r="D1029">
        <v>235000</v>
      </c>
      <c r="E1029">
        <v>207</v>
      </c>
      <c r="F1029" s="3">
        <v>188.02634447751373</v>
      </c>
    </row>
    <row r="1030" spans="1:6">
      <c r="A1030">
        <v>12</v>
      </c>
      <c r="B1030">
        <v>-90.308999999999997</v>
      </c>
      <c r="C1030">
        <v>881</v>
      </c>
      <c r="D1030">
        <v>235000</v>
      </c>
      <c r="E1030">
        <v>208</v>
      </c>
      <c r="F1030" s="3">
        <v>204.89661832891267</v>
      </c>
    </row>
    <row r="1031" spans="1:6">
      <c r="A1031">
        <v>13</v>
      </c>
      <c r="B1031">
        <v>-90.194999999999993</v>
      </c>
      <c r="C1031">
        <v>881</v>
      </c>
      <c r="D1031">
        <v>235000</v>
      </c>
      <c r="E1031">
        <v>229</v>
      </c>
      <c r="F1031" s="3">
        <v>221.07296040062073</v>
      </c>
    </row>
    <row r="1032" spans="1:6">
      <c r="A1032">
        <v>14</v>
      </c>
      <c r="B1032">
        <v>-90.087000000000003</v>
      </c>
      <c r="C1032">
        <v>881</v>
      </c>
      <c r="D1032">
        <v>235000</v>
      </c>
      <c r="E1032">
        <v>200</v>
      </c>
      <c r="F1032" s="3">
        <v>234.02568242899352</v>
      </c>
    </row>
    <row r="1033" spans="1:6">
      <c r="A1033">
        <v>15</v>
      </c>
      <c r="B1033">
        <v>-89.971999999999994</v>
      </c>
      <c r="C1033">
        <v>881</v>
      </c>
      <c r="D1033">
        <v>235000</v>
      </c>
      <c r="E1033">
        <v>231</v>
      </c>
      <c r="F1033" s="3">
        <v>243.38701174179599</v>
      </c>
    </row>
    <row r="1034" spans="1:6">
      <c r="A1034">
        <v>16</v>
      </c>
      <c r="B1034">
        <v>-89.855999999999995</v>
      </c>
      <c r="C1034">
        <v>881</v>
      </c>
      <c r="D1034">
        <v>235000</v>
      </c>
      <c r="E1034">
        <v>263</v>
      </c>
      <c r="F1034" s="3">
        <v>246.82244822845286</v>
      </c>
    </row>
    <row r="1035" spans="1:6">
      <c r="A1035">
        <v>17</v>
      </c>
      <c r="B1035">
        <v>-89.74</v>
      </c>
      <c r="C1035">
        <v>881</v>
      </c>
      <c r="D1035">
        <v>235000</v>
      </c>
      <c r="E1035">
        <v>263</v>
      </c>
      <c r="F1035" s="3">
        <v>243.82790220295482</v>
      </c>
    </row>
    <row r="1036" spans="1:6">
      <c r="A1036">
        <v>18</v>
      </c>
      <c r="B1036">
        <v>-89.625</v>
      </c>
      <c r="C1036">
        <v>881</v>
      </c>
      <c r="D1036">
        <v>235000</v>
      </c>
      <c r="E1036">
        <v>233</v>
      </c>
      <c r="F1036" s="3">
        <v>235.25188985821461</v>
      </c>
    </row>
    <row r="1037" spans="1:6">
      <c r="A1037">
        <v>19</v>
      </c>
      <c r="B1037">
        <v>-89.519000000000005</v>
      </c>
      <c r="C1037">
        <v>881</v>
      </c>
      <c r="D1037">
        <v>235000</v>
      </c>
      <c r="E1037">
        <v>236</v>
      </c>
      <c r="F1037" s="3">
        <v>223.8117173003819</v>
      </c>
    </row>
    <row r="1038" spans="1:6">
      <c r="A1038">
        <v>20</v>
      </c>
      <c r="B1038">
        <v>-89.406000000000006</v>
      </c>
      <c r="C1038">
        <v>881</v>
      </c>
      <c r="D1038">
        <v>235000</v>
      </c>
      <c r="E1038">
        <v>213</v>
      </c>
      <c r="F1038" s="3">
        <v>209.77472003992239</v>
      </c>
    </row>
    <row r="1039" spans="1:6">
      <c r="A1039">
        <v>21</v>
      </c>
      <c r="B1039">
        <v>-89.290999999999997</v>
      </c>
      <c r="C1039">
        <v>881</v>
      </c>
      <c r="D1039">
        <v>235000</v>
      </c>
      <c r="E1039">
        <v>198</v>
      </c>
      <c r="F1039" s="3">
        <v>195.50637116515182</v>
      </c>
    </row>
    <row r="1040" spans="1:6">
      <c r="A1040">
        <v>22</v>
      </c>
      <c r="B1040">
        <v>-89.177000000000007</v>
      </c>
      <c r="C1040">
        <v>881</v>
      </c>
      <c r="D1040">
        <v>235000</v>
      </c>
      <c r="E1040">
        <v>153</v>
      </c>
      <c r="F1040" s="3">
        <v>182.95147808080691</v>
      </c>
    </row>
    <row r="1041" spans="1:6">
      <c r="A1041">
        <v>23</v>
      </c>
      <c r="B1041">
        <v>-89.058000000000007</v>
      </c>
      <c r="C1041">
        <v>881</v>
      </c>
      <c r="D1041">
        <v>235000</v>
      </c>
      <c r="E1041">
        <v>175</v>
      </c>
      <c r="F1041" s="3">
        <v>172.524349102408</v>
      </c>
    </row>
    <row r="1042" spans="1:6">
      <c r="A1042">
        <v>24</v>
      </c>
      <c r="B1042">
        <v>-88.941999999999993</v>
      </c>
      <c r="C1042">
        <v>881</v>
      </c>
      <c r="D1042">
        <v>235000</v>
      </c>
      <c r="E1042">
        <v>170</v>
      </c>
      <c r="F1042" s="3">
        <v>165.27167300177865</v>
      </c>
    </row>
    <row r="1043" spans="1:6">
      <c r="A1043">
        <v>25</v>
      </c>
      <c r="B1043">
        <v>-88.834999999999994</v>
      </c>
      <c r="C1043">
        <v>881</v>
      </c>
      <c r="D1043">
        <v>235000</v>
      </c>
      <c r="E1043">
        <v>180</v>
      </c>
      <c r="F1043" s="3">
        <v>160.92452204615097</v>
      </c>
    </row>
    <row r="1044" spans="1:6">
      <c r="A1044">
        <v>26</v>
      </c>
      <c r="B1044">
        <v>-88.73</v>
      </c>
      <c r="C1044">
        <v>881</v>
      </c>
      <c r="D1044">
        <v>235000</v>
      </c>
      <c r="E1044">
        <v>164</v>
      </c>
      <c r="F1044" s="3">
        <v>158.44184050289672</v>
      </c>
    </row>
    <row r="1045" spans="1:6">
      <c r="A1045">
        <v>27</v>
      </c>
      <c r="B1045">
        <v>-88.616</v>
      </c>
      <c r="C1045">
        <v>881</v>
      </c>
      <c r="D1045">
        <v>235000</v>
      </c>
      <c r="E1045">
        <v>145</v>
      </c>
      <c r="F1045" s="3">
        <v>157.22900221669434</v>
      </c>
    </row>
    <row r="1046" spans="1:6">
      <c r="A1046">
        <v>28</v>
      </c>
      <c r="B1046">
        <v>-88.495999999999995</v>
      </c>
      <c r="C1046">
        <v>881</v>
      </c>
      <c r="D1046">
        <v>235000</v>
      </c>
      <c r="E1046">
        <v>146</v>
      </c>
      <c r="F1046" s="3">
        <v>157.07089637533187</v>
      </c>
    </row>
    <row r="1047" spans="1:6">
      <c r="A1047">
        <v>29</v>
      </c>
      <c r="B1047">
        <v>-88.391000000000005</v>
      </c>
      <c r="C1047">
        <v>881</v>
      </c>
      <c r="D1047">
        <v>235000</v>
      </c>
      <c r="E1047">
        <v>149</v>
      </c>
      <c r="F1047" s="3">
        <v>157.51246354253905</v>
      </c>
    </row>
    <row r="1048" spans="1:6">
      <c r="A1048">
        <v>30</v>
      </c>
      <c r="B1048">
        <v>-88.272000000000006</v>
      </c>
      <c r="C1048">
        <v>881</v>
      </c>
      <c r="D1048">
        <v>235000</v>
      </c>
      <c r="E1048">
        <v>165</v>
      </c>
      <c r="F1048" s="3">
        <v>158.38278838373924</v>
      </c>
    </row>
    <row r="1049" spans="1:6">
      <c r="A1049">
        <v>31</v>
      </c>
      <c r="B1049">
        <v>-88.16</v>
      </c>
      <c r="C1049">
        <v>881</v>
      </c>
      <c r="D1049">
        <v>235000</v>
      </c>
      <c r="E1049">
        <v>160</v>
      </c>
      <c r="F1049" s="3">
        <v>159.39340174988868</v>
      </c>
    </row>
    <row r="1050" spans="1:6">
      <c r="A1050">
        <v>32</v>
      </c>
      <c r="B1050">
        <v>-88.052000000000007</v>
      </c>
      <c r="C1050">
        <v>881</v>
      </c>
      <c r="D1050">
        <v>235000</v>
      </c>
      <c r="E1050">
        <v>174</v>
      </c>
      <c r="F1050" s="3">
        <v>160.45432116762925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55</v>
      </c>
    </row>
    <row r="1056" spans="1:6">
      <c r="A1056" t="s">
        <v>27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46</v>
      </c>
    </row>
    <row r="1060" spans="1:10">
      <c r="A1060" t="s">
        <v>56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48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181</v>
      </c>
      <c r="B1068" t="s">
        <v>160</v>
      </c>
      <c r="C1068" t="s">
        <v>163</v>
      </c>
      <c r="D1068" t="s">
        <v>180</v>
      </c>
      <c r="E1068" t="s">
        <v>179</v>
      </c>
      <c r="F1068" t="s">
        <v>200</v>
      </c>
    </row>
    <row r="1069" spans="1:10">
      <c r="A1069">
        <v>1</v>
      </c>
      <c r="B1069">
        <v>-91.548000000000002</v>
      </c>
      <c r="C1069">
        <v>879</v>
      </c>
      <c r="D1069">
        <v>235000</v>
      </c>
      <c r="E1069">
        <v>89</v>
      </c>
      <c r="F1069" s="3"/>
      <c r="J1069" t="s">
        <v>233</v>
      </c>
    </row>
    <row r="1070" spans="1:10">
      <c r="A1070">
        <v>2</v>
      </c>
      <c r="B1070">
        <v>-91.438999999999993</v>
      </c>
      <c r="C1070">
        <v>879</v>
      </c>
      <c r="D1070">
        <v>235000</v>
      </c>
      <c r="E1070">
        <v>111</v>
      </c>
      <c r="F1070" s="3"/>
    </row>
    <row r="1071" spans="1:10">
      <c r="A1071">
        <v>3</v>
      </c>
      <c r="B1071">
        <v>-91.323999999999998</v>
      </c>
      <c r="C1071">
        <v>879</v>
      </c>
      <c r="D1071">
        <v>235000</v>
      </c>
      <c r="E1071">
        <v>130</v>
      </c>
      <c r="F1071" s="3"/>
    </row>
    <row r="1072" spans="1:10">
      <c r="A1072">
        <v>4</v>
      </c>
      <c r="B1072">
        <v>-91.212000000000003</v>
      </c>
      <c r="C1072">
        <v>879</v>
      </c>
      <c r="D1072">
        <v>235000</v>
      </c>
      <c r="E1072">
        <v>134</v>
      </c>
      <c r="F1072" s="3">
        <v>139.96642676569797</v>
      </c>
    </row>
    <row r="1073" spans="1:6">
      <c r="A1073">
        <v>5</v>
      </c>
      <c r="B1073">
        <v>-91.1</v>
      </c>
      <c r="C1073">
        <v>879</v>
      </c>
      <c r="D1073">
        <v>235000</v>
      </c>
      <c r="E1073">
        <v>133</v>
      </c>
      <c r="F1073" s="3">
        <v>143.03853113190377</v>
      </c>
    </row>
    <row r="1074" spans="1:6">
      <c r="A1074">
        <v>6</v>
      </c>
      <c r="B1074">
        <v>-90.994</v>
      </c>
      <c r="C1074">
        <v>879</v>
      </c>
      <c r="D1074">
        <v>235000</v>
      </c>
      <c r="E1074">
        <v>167</v>
      </c>
      <c r="F1074" s="3">
        <v>147.32631259060682</v>
      </c>
    </row>
    <row r="1075" spans="1:6">
      <c r="A1075">
        <v>7</v>
      </c>
      <c r="B1075">
        <v>-90.881</v>
      </c>
      <c r="C1075">
        <v>879</v>
      </c>
      <c r="D1075">
        <v>235000</v>
      </c>
      <c r="E1075">
        <v>161</v>
      </c>
      <c r="F1075" s="3">
        <v>153.79294669073141</v>
      </c>
    </row>
    <row r="1076" spans="1:6">
      <c r="A1076">
        <v>8</v>
      </c>
      <c r="B1076">
        <v>-90.765000000000001</v>
      </c>
      <c r="C1076">
        <v>879</v>
      </c>
      <c r="D1076">
        <v>235000</v>
      </c>
      <c r="E1076">
        <v>166</v>
      </c>
      <c r="F1076" s="3">
        <v>162.8264605850226</v>
      </c>
    </row>
    <row r="1077" spans="1:6">
      <c r="A1077">
        <v>9</v>
      </c>
      <c r="B1077">
        <v>-90.649000000000001</v>
      </c>
      <c r="C1077">
        <v>879</v>
      </c>
      <c r="D1077">
        <v>235000</v>
      </c>
      <c r="E1077">
        <v>184</v>
      </c>
      <c r="F1077" s="3">
        <v>174.42069435107501</v>
      </c>
    </row>
    <row r="1078" spans="1:6">
      <c r="A1078">
        <v>10</v>
      </c>
      <c r="B1078">
        <v>-90.534000000000006</v>
      </c>
      <c r="C1078">
        <v>879</v>
      </c>
      <c r="D1078">
        <v>235000</v>
      </c>
      <c r="E1078">
        <v>169</v>
      </c>
      <c r="F1078" s="3">
        <v>188.18055996016813</v>
      </c>
    </row>
    <row r="1079" spans="1:6">
      <c r="A1079">
        <v>11</v>
      </c>
      <c r="B1079">
        <v>-90.424000000000007</v>
      </c>
      <c r="C1079">
        <v>879</v>
      </c>
      <c r="D1079">
        <v>235000</v>
      </c>
      <c r="E1079">
        <v>196</v>
      </c>
      <c r="F1079" s="3">
        <v>202.75653232043345</v>
      </c>
    </row>
    <row r="1080" spans="1:6">
      <c r="A1080">
        <v>12</v>
      </c>
      <c r="B1080">
        <v>-90.308999999999997</v>
      </c>
      <c r="C1080">
        <v>879</v>
      </c>
      <c r="D1080">
        <v>235000</v>
      </c>
      <c r="E1080">
        <v>241</v>
      </c>
      <c r="F1080" s="3">
        <v>218.26702293649245</v>
      </c>
    </row>
    <row r="1081" spans="1:6">
      <c r="A1081">
        <v>13</v>
      </c>
      <c r="B1081">
        <v>-90.194999999999993</v>
      </c>
      <c r="C1081">
        <v>879</v>
      </c>
      <c r="D1081">
        <v>235000</v>
      </c>
      <c r="E1081">
        <v>214</v>
      </c>
      <c r="F1081" s="3">
        <v>232.34626451140977</v>
      </c>
    </row>
    <row r="1082" spans="1:6">
      <c r="A1082">
        <v>14</v>
      </c>
      <c r="B1082">
        <v>-90.087000000000003</v>
      </c>
      <c r="C1082">
        <v>879</v>
      </c>
      <c r="D1082">
        <v>235000</v>
      </c>
      <c r="E1082">
        <v>246</v>
      </c>
      <c r="F1082" s="3">
        <v>242.96163972673148</v>
      </c>
    </row>
    <row r="1083" spans="1:6">
      <c r="A1083">
        <v>15</v>
      </c>
      <c r="B1083">
        <v>-89.971999999999994</v>
      </c>
      <c r="C1083">
        <v>879</v>
      </c>
      <c r="D1083">
        <v>235000</v>
      </c>
      <c r="E1083">
        <v>265</v>
      </c>
      <c r="F1083" s="3">
        <v>249.92269515741455</v>
      </c>
    </row>
    <row r="1084" spans="1:6">
      <c r="A1084">
        <v>16</v>
      </c>
      <c r="B1084">
        <v>-89.855999999999995</v>
      </c>
      <c r="C1084">
        <v>879</v>
      </c>
      <c r="D1084">
        <v>235000</v>
      </c>
      <c r="E1084">
        <v>246</v>
      </c>
      <c r="F1084" s="3">
        <v>251.45070277121135</v>
      </c>
    </row>
    <row r="1085" spans="1:6">
      <c r="A1085">
        <v>17</v>
      </c>
      <c r="B1085">
        <v>-89.74</v>
      </c>
      <c r="C1085">
        <v>879</v>
      </c>
      <c r="D1085">
        <v>235000</v>
      </c>
      <c r="E1085">
        <v>235</v>
      </c>
      <c r="F1085" s="3">
        <v>247.2697081701225</v>
      </c>
    </row>
    <row r="1086" spans="1:6">
      <c r="A1086">
        <v>18</v>
      </c>
      <c r="B1086">
        <v>-89.625</v>
      </c>
      <c r="C1086">
        <v>879</v>
      </c>
      <c r="D1086">
        <v>235000</v>
      </c>
      <c r="E1086">
        <v>263</v>
      </c>
      <c r="F1086" s="3">
        <v>238.1370997366592</v>
      </c>
    </row>
    <row r="1087" spans="1:6">
      <c r="A1087">
        <v>19</v>
      </c>
      <c r="B1087">
        <v>-89.519000000000005</v>
      </c>
      <c r="C1087">
        <v>879</v>
      </c>
      <c r="D1087">
        <v>235000</v>
      </c>
      <c r="E1087">
        <v>221</v>
      </c>
      <c r="F1087" s="3">
        <v>226.45053391388933</v>
      </c>
    </row>
    <row r="1088" spans="1:6">
      <c r="A1088">
        <v>20</v>
      </c>
      <c r="B1088">
        <v>-89.406000000000006</v>
      </c>
      <c r="C1088">
        <v>879</v>
      </c>
      <c r="D1088">
        <v>235000</v>
      </c>
      <c r="E1088">
        <v>205</v>
      </c>
      <c r="F1088" s="3">
        <v>212.05817029959692</v>
      </c>
    </row>
    <row r="1089" spans="1:6">
      <c r="A1089">
        <v>21</v>
      </c>
      <c r="B1089">
        <v>-89.290999999999997</v>
      </c>
      <c r="C1089">
        <v>879</v>
      </c>
      <c r="D1089">
        <v>235000</v>
      </c>
      <c r="E1089">
        <v>192</v>
      </c>
      <c r="F1089" s="3">
        <v>196.99993211826583</v>
      </c>
    </row>
    <row r="1090" spans="1:6">
      <c r="A1090">
        <v>22</v>
      </c>
      <c r="B1090">
        <v>-89.177000000000007</v>
      </c>
      <c r="C1090">
        <v>879</v>
      </c>
      <c r="D1090">
        <v>235000</v>
      </c>
      <c r="E1090">
        <v>195</v>
      </c>
      <c r="F1090" s="3">
        <v>183.07312467476729</v>
      </c>
    </row>
    <row r="1091" spans="1:6">
      <c r="A1091">
        <v>23</v>
      </c>
      <c r="B1091">
        <v>-89.058000000000007</v>
      </c>
      <c r="C1091">
        <v>879</v>
      </c>
      <c r="D1091">
        <v>235000</v>
      </c>
      <c r="E1091">
        <v>172</v>
      </c>
      <c r="F1091" s="3">
        <v>170.63136500645135</v>
      </c>
    </row>
    <row r="1092" spans="1:6">
      <c r="A1092">
        <v>24</v>
      </c>
      <c r="B1092">
        <v>-88.941999999999993</v>
      </c>
      <c r="C1092">
        <v>879</v>
      </c>
      <c r="D1092">
        <v>235000</v>
      </c>
      <c r="E1092">
        <v>154</v>
      </c>
      <c r="F1092" s="3">
        <v>161.04226888963834</v>
      </c>
    </row>
    <row r="1093" spans="1:6">
      <c r="A1093">
        <v>25</v>
      </c>
      <c r="B1093">
        <v>-88.834999999999994</v>
      </c>
      <c r="C1093">
        <v>879</v>
      </c>
      <c r="D1093">
        <v>235000</v>
      </c>
      <c r="E1093">
        <v>157</v>
      </c>
      <c r="F1093" s="3">
        <v>154.43515677659875</v>
      </c>
    </row>
    <row r="1094" spans="1:6">
      <c r="A1094">
        <v>26</v>
      </c>
      <c r="B1094">
        <v>-88.73</v>
      </c>
      <c r="C1094">
        <v>879</v>
      </c>
      <c r="D1094">
        <v>235000</v>
      </c>
      <c r="E1094">
        <v>154</v>
      </c>
      <c r="F1094" s="3">
        <v>149.81210379383717</v>
      </c>
    </row>
    <row r="1095" spans="1:6">
      <c r="A1095">
        <v>27</v>
      </c>
      <c r="B1095">
        <v>-88.616</v>
      </c>
      <c r="C1095">
        <v>879</v>
      </c>
      <c r="D1095">
        <v>235000</v>
      </c>
      <c r="E1095">
        <v>145</v>
      </c>
      <c r="F1095" s="3">
        <v>146.48933009887293</v>
      </c>
    </row>
    <row r="1096" spans="1:6">
      <c r="A1096">
        <v>28</v>
      </c>
      <c r="B1096">
        <v>-88.495999999999995</v>
      </c>
      <c r="C1096">
        <v>879</v>
      </c>
      <c r="D1096">
        <v>235000</v>
      </c>
      <c r="E1096">
        <v>128</v>
      </c>
      <c r="F1096" s="3">
        <v>144.40989424059475</v>
      </c>
    </row>
    <row r="1097" spans="1:6">
      <c r="A1097">
        <v>29</v>
      </c>
      <c r="B1097">
        <v>-88.391000000000005</v>
      </c>
      <c r="C1097">
        <v>879</v>
      </c>
      <c r="D1097">
        <v>235000</v>
      </c>
      <c r="E1097">
        <v>141</v>
      </c>
      <c r="F1097" s="3">
        <v>143.412926297452</v>
      </c>
    </row>
    <row r="1098" spans="1:6">
      <c r="A1098">
        <v>30</v>
      </c>
      <c r="B1098">
        <v>-88.272000000000006</v>
      </c>
      <c r="C1098">
        <v>879</v>
      </c>
      <c r="D1098">
        <v>235000</v>
      </c>
      <c r="E1098">
        <v>145</v>
      </c>
      <c r="F1098" s="3">
        <v>142.87611645077061</v>
      </c>
    </row>
    <row r="1099" spans="1:6">
      <c r="A1099">
        <v>31</v>
      </c>
      <c r="B1099">
        <v>-88.16</v>
      </c>
      <c r="C1099">
        <v>879</v>
      </c>
      <c r="D1099">
        <v>235000</v>
      </c>
      <c r="E1099">
        <v>145</v>
      </c>
      <c r="F1099" s="3">
        <v>142.71982871712697</v>
      </c>
    </row>
    <row r="1100" spans="1:6">
      <c r="A1100">
        <v>32</v>
      </c>
      <c r="B1100">
        <v>-88.052000000000007</v>
      </c>
      <c r="C1100">
        <v>879</v>
      </c>
      <c r="D1100">
        <v>235000</v>
      </c>
      <c r="E1100">
        <v>155</v>
      </c>
      <c r="F1100" s="3">
        <v>142.75035535351921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57</v>
      </c>
    </row>
    <row r="1106" spans="1:10">
      <c r="A1106" t="s">
        <v>27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46</v>
      </c>
    </row>
    <row r="1110" spans="1:10">
      <c r="A1110" t="s">
        <v>58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48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181</v>
      </c>
      <c r="B1118" t="s">
        <v>160</v>
      </c>
      <c r="C1118" t="s">
        <v>163</v>
      </c>
      <c r="D1118" t="s">
        <v>180</v>
      </c>
      <c r="E1118" t="s">
        <v>179</v>
      </c>
      <c r="F1118" t="s">
        <v>200</v>
      </c>
    </row>
    <row r="1119" spans="1:10">
      <c r="A1119">
        <v>1</v>
      </c>
      <c r="B1119">
        <v>-91.548000000000002</v>
      </c>
      <c r="C1119">
        <v>881</v>
      </c>
      <c r="D1119">
        <v>235000</v>
      </c>
      <c r="E1119">
        <v>92</v>
      </c>
      <c r="F1119" s="3"/>
      <c r="J1119" t="s">
        <v>234</v>
      </c>
    </row>
    <row r="1120" spans="1:10">
      <c r="A1120">
        <v>2</v>
      </c>
      <c r="B1120">
        <v>-91.438999999999993</v>
      </c>
      <c r="C1120">
        <v>881</v>
      </c>
      <c r="D1120">
        <v>235000</v>
      </c>
      <c r="E1120">
        <v>121</v>
      </c>
      <c r="F1120" s="3"/>
    </row>
    <row r="1121" spans="1:6">
      <c r="A1121">
        <v>3</v>
      </c>
      <c r="B1121">
        <v>-91.323999999999998</v>
      </c>
      <c r="C1121">
        <v>881</v>
      </c>
      <c r="D1121">
        <v>235000</v>
      </c>
      <c r="E1121">
        <v>117</v>
      </c>
      <c r="F1121" s="3"/>
    </row>
    <row r="1122" spans="1:6">
      <c r="A1122">
        <v>4</v>
      </c>
      <c r="B1122">
        <v>-91.212000000000003</v>
      </c>
      <c r="C1122">
        <v>881</v>
      </c>
      <c r="D1122">
        <v>235000</v>
      </c>
      <c r="E1122">
        <v>153</v>
      </c>
      <c r="F1122" s="3">
        <v>139.40710440153225</v>
      </c>
    </row>
    <row r="1123" spans="1:6">
      <c r="A1123">
        <v>5</v>
      </c>
      <c r="B1123">
        <v>-91.1</v>
      </c>
      <c r="C1123">
        <v>881</v>
      </c>
      <c r="D1123">
        <v>235000</v>
      </c>
      <c r="E1123">
        <v>123</v>
      </c>
      <c r="F1123" s="3">
        <v>143.23503676454769</v>
      </c>
    </row>
    <row r="1124" spans="1:6">
      <c r="A1124">
        <v>6</v>
      </c>
      <c r="B1124">
        <v>-90.994</v>
      </c>
      <c r="C1124">
        <v>881</v>
      </c>
      <c r="D1124">
        <v>235000</v>
      </c>
      <c r="E1124">
        <v>146</v>
      </c>
      <c r="F1124" s="3">
        <v>148.3145125568301</v>
      </c>
    </row>
    <row r="1125" spans="1:6">
      <c r="A1125">
        <v>7</v>
      </c>
      <c r="B1125">
        <v>-90.881</v>
      </c>
      <c r="C1125">
        <v>881</v>
      </c>
      <c r="D1125">
        <v>235000</v>
      </c>
      <c r="E1125">
        <v>156</v>
      </c>
      <c r="F1125" s="3">
        <v>155.62745779157959</v>
      </c>
    </row>
    <row r="1126" spans="1:6">
      <c r="A1126">
        <v>8</v>
      </c>
      <c r="B1126">
        <v>-90.765000000000001</v>
      </c>
      <c r="C1126">
        <v>881</v>
      </c>
      <c r="D1126">
        <v>235000</v>
      </c>
      <c r="E1126">
        <v>185</v>
      </c>
      <c r="F1126" s="3">
        <v>165.3782598734127</v>
      </c>
    </row>
    <row r="1127" spans="1:6">
      <c r="A1127">
        <v>9</v>
      </c>
      <c r="B1127">
        <v>-90.649000000000001</v>
      </c>
      <c r="C1127">
        <v>881</v>
      </c>
      <c r="D1127">
        <v>235000</v>
      </c>
      <c r="E1127">
        <v>176</v>
      </c>
      <c r="F1127" s="3">
        <v>177.30983864399437</v>
      </c>
    </row>
    <row r="1128" spans="1:6">
      <c r="A1128">
        <v>10</v>
      </c>
      <c r="B1128">
        <v>-90.534000000000006</v>
      </c>
      <c r="C1128">
        <v>881</v>
      </c>
      <c r="D1128">
        <v>235000</v>
      </c>
      <c r="E1128">
        <v>185</v>
      </c>
      <c r="F1128" s="3">
        <v>190.77143932857476</v>
      </c>
    </row>
    <row r="1129" spans="1:6">
      <c r="A1129">
        <v>11</v>
      </c>
      <c r="B1129">
        <v>-90.424000000000007</v>
      </c>
      <c r="C1129">
        <v>881</v>
      </c>
      <c r="D1129">
        <v>235000</v>
      </c>
      <c r="E1129">
        <v>205</v>
      </c>
      <c r="F1129" s="3">
        <v>204.26463957502258</v>
      </c>
    </row>
    <row r="1130" spans="1:6">
      <c r="A1130">
        <v>12</v>
      </c>
      <c r="B1130">
        <v>-90.308999999999997</v>
      </c>
      <c r="C1130">
        <v>881</v>
      </c>
      <c r="D1130">
        <v>235000</v>
      </c>
      <c r="E1130">
        <v>219</v>
      </c>
      <c r="F1130" s="3">
        <v>217.69870793496398</v>
      </c>
    </row>
    <row r="1131" spans="1:6">
      <c r="A1131">
        <v>13</v>
      </c>
      <c r="B1131">
        <v>-90.194999999999993</v>
      </c>
      <c r="C1131">
        <v>881</v>
      </c>
      <c r="D1131">
        <v>235000</v>
      </c>
      <c r="E1131">
        <v>233</v>
      </c>
      <c r="F1131" s="3">
        <v>228.8312968683301</v>
      </c>
    </row>
    <row r="1132" spans="1:6">
      <c r="A1132">
        <v>14</v>
      </c>
      <c r="B1132">
        <v>-90.087000000000003</v>
      </c>
      <c r="C1132">
        <v>881</v>
      </c>
      <c r="D1132">
        <v>235000</v>
      </c>
      <c r="E1132">
        <v>220</v>
      </c>
      <c r="F1132" s="3">
        <v>236.08617358294035</v>
      </c>
    </row>
    <row r="1133" spans="1:6">
      <c r="A1133">
        <v>15</v>
      </c>
      <c r="B1133">
        <v>-89.971999999999994</v>
      </c>
      <c r="C1133">
        <v>881</v>
      </c>
      <c r="D1133">
        <v>235000</v>
      </c>
      <c r="E1133">
        <v>248</v>
      </c>
      <c r="F1133" s="3">
        <v>239.30432355027943</v>
      </c>
    </row>
    <row r="1134" spans="1:6">
      <c r="A1134">
        <v>16</v>
      </c>
      <c r="B1134">
        <v>-89.855999999999995</v>
      </c>
      <c r="C1134">
        <v>881</v>
      </c>
      <c r="D1134">
        <v>235000</v>
      </c>
      <c r="E1134">
        <v>224</v>
      </c>
      <c r="F1134" s="3">
        <v>237.45386595165044</v>
      </c>
    </row>
    <row r="1135" spans="1:6">
      <c r="A1135">
        <v>17</v>
      </c>
      <c r="B1135">
        <v>-89.74</v>
      </c>
      <c r="C1135">
        <v>881</v>
      </c>
      <c r="D1135">
        <v>235000</v>
      </c>
      <c r="E1135">
        <v>257</v>
      </c>
      <c r="F1135" s="3">
        <v>230.85102394782319</v>
      </c>
    </row>
    <row r="1136" spans="1:6">
      <c r="A1136">
        <v>18</v>
      </c>
      <c r="B1136">
        <v>-89.625</v>
      </c>
      <c r="C1136">
        <v>881</v>
      </c>
      <c r="D1136">
        <v>235000</v>
      </c>
      <c r="E1136">
        <v>217</v>
      </c>
      <c r="F1136" s="3">
        <v>220.65122429800323</v>
      </c>
    </row>
    <row r="1137" spans="1:6">
      <c r="A1137">
        <v>19</v>
      </c>
      <c r="B1137">
        <v>-89.519000000000005</v>
      </c>
      <c r="C1137">
        <v>881</v>
      </c>
      <c r="D1137">
        <v>235000</v>
      </c>
      <c r="E1137">
        <v>239</v>
      </c>
      <c r="F1137" s="3">
        <v>209.27883763925098</v>
      </c>
    </row>
    <row r="1138" spans="1:6">
      <c r="A1138">
        <v>20</v>
      </c>
      <c r="B1138">
        <v>-89.406000000000006</v>
      </c>
      <c r="C1138">
        <v>881</v>
      </c>
      <c r="D1138">
        <v>235000</v>
      </c>
      <c r="E1138">
        <v>179</v>
      </c>
      <c r="F1138" s="3">
        <v>196.48222882895405</v>
      </c>
    </row>
    <row r="1139" spans="1:6">
      <c r="A1139">
        <v>21</v>
      </c>
      <c r="B1139">
        <v>-89.290999999999997</v>
      </c>
      <c r="C1139">
        <v>881</v>
      </c>
      <c r="D1139">
        <v>235000</v>
      </c>
      <c r="E1139">
        <v>154</v>
      </c>
      <c r="F1139" s="3">
        <v>184.065036299193</v>
      </c>
    </row>
    <row r="1140" spans="1:6">
      <c r="A1140">
        <v>22</v>
      </c>
      <c r="B1140">
        <v>-89.177000000000007</v>
      </c>
      <c r="C1140">
        <v>881</v>
      </c>
      <c r="D1140">
        <v>235000</v>
      </c>
      <c r="E1140">
        <v>198</v>
      </c>
      <c r="F1140" s="3">
        <v>173.33395929673117</v>
      </c>
    </row>
    <row r="1141" spans="1:6">
      <c r="A1141">
        <v>23</v>
      </c>
      <c r="B1141">
        <v>-89.058000000000007</v>
      </c>
      <c r="C1141">
        <v>881</v>
      </c>
      <c r="D1141">
        <v>235000</v>
      </c>
      <c r="E1141">
        <v>162</v>
      </c>
      <c r="F1141" s="3">
        <v>164.36843697832361</v>
      </c>
    </row>
    <row r="1142" spans="1:6">
      <c r="A1142">
        <v>24</v>
      </c>
      <c r="B1142">
        <v>-88.941999999999993</v>
      </c>
      <c r="C1142">
        <v>881</v>
      </c>
      <c r="D1142">
        <v>235000</v>
      </c>
      <c r="E1142">
        <v>158</v>
      </c>
      <c r="F1142" s="3">
        <v>157.93188760284878</v>
      </c>
    </row>
    <row r="1143" spans="1:6">
      <c r="A1143">
        <v>25</v>
      </c>
      <c r="B1143">
        <v>-88.834999999999994</v>
      </c>
      <c r="C1143">
        <v>881</v>
      </c>
      <c r="D1143">
        <v>235000</v>
      </c>
      <c r="E1143">
        <v>154</v>
      </c>
      <c r="F1143" s="3">
        <v>153.82480218896427</v>
      </c>
    </row>
    <row r="1144" spans="1:6">
      <c r="A1144">
        <v>26</v>
      </c>
      <c r="B1144">
        <v>-88.73</v>
      </c>
      <c r="C1144">
        <v>881</v>
      </c>
      <c r="D1144">
        <v>235000</v>
      </c>
      <c r="E1144">
        <v>159</v>
      </c>
      <c r="F1144" s="3">
        <v>151.20134732281224</v>
      </c>
    </row>
    <row r="1145" spans="1:6">
      <c r="A1145">
        <v>27</v>
      </c>
      <c r="B1145">
        <v>-88.616</v>
      </c>
      <c r="C1145">
        <v>881</v>
      </c>
      <c r="D1145">
        <v>235000</v>
      </c>
      <c r="E1145">
        <v>173</v>
      </c>
      <c r="F1145" s="3">
        <v>149.55278383105048</v>
      </c>
    </row>
    <row r="1146" spans="1:6">
      <c r="A1146">
        <v>28</v>
      </c>
      <c r="B1146">
        <v>-88.495999999999995</v>
      </c>
      <c r="C1146">
        <v>881</v>
      </c>
      <c r="D1146">
        <v>235000</v>
      </c>
      <c r="E1146">
        <v>163</v>
      </c>
      <c r="F1146" s="3">
        <v>148.75905000616373</v>
      </c>
    </row>
    <row r="1147" spans="1:6">
      <c r="A1147">
        <v>29</v>
      </c>
      <c r="B1147">
        <v>-88.391000000000005</v>
      </c>
      <c r="C1147">
        <v>881</v>
      </c>
      <c r="D1147">
        <v>235000</v>
      </c>
      <c r="E1147">
        <v>144</v>
      </c>
      <c r="F1147" s="3">
        <v>148.57875831939364</v>
      </c>
    </row>
    <row r="1148" spans="1:6">
      <c r="A1148">
        <v>30</v>
      </c>
      <c r="B1148">
        <v>-88.272000000000006</v>
      </c>
      <c r="C1148">
        <v>881</v>
      </c>
      <c r="D1148">
        <v>235000</v>
      </c>
      <c r="E1148">
        <v>134</v>
      </c>
      <c r="F1148" s="3">
        <v>148.72415372754293</v>
      </c>
    </row>
    <row r="1149" spans="1:6">
      <c r="A1149">
        <v>31</v>
      </c>
      <c r="B1149">
        <v>-88.16</v>
      </c>
      <c r="C1149">
        <v>881</v>
      </c>
      <c r="D1149">
        <v>235000</v>
      </c>
      <c r="E1149">
        <v>154</v>
      </c>
      <c r="F1149" s="3">
        <v>149.05570081609434</v>
      </c>
    </row>
    <row r="1150" spans="1:6">
      <c r="A1150">
        <v>32</v>
      </c>
      <c r="B1150">
        <v>-88.052000000000007</v>
      </c>
      <c r="C1150">
        <v>881</v>
      </c>
      <c r="D1150">
        <v>235000</v>
      </c>
      <c r="E1150">
        <v>136</v>
      </c>
      <c r="F1150" s="3">
        <v>149.47104342176235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59</v>
      </c>
    </row>
    <row r="1156" spans="1:6">
      <c r="A1156" t="s">
        <v>27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60</v>
      </c>
    </row>
    <row r="1160" spans="1:6">
      <c r="A1160" t="s">
        <v>61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62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181</v>
      </c>
      <c r="B1168" t="s">
        <v>160</v>
      </c>
      <c r="C1168" t="s">
        <v>163</v>
      </c>
      <c r="D1168" t="s">
        <v>180</v>
      </c>
      <c r="E1168" t="s">
        <v>179</v>
      </c>
      <c r="F1168" t="s">
        <v>200</v>
      </c>
    </row>
    <row r="1169" spans="1:10">
      <c r="A1169">
        <v>1</v>
      </c>
      <c r="B1169">
        <v>-91.757999999999996</v>
      </c>
      <c r="C1169">
        <v>878</v>
      </c>
      <c r="D1169">
        <v>235000</v>
      </c>
      <c r="E1169">
        <v>99</v>
      </c>
      <c r="F1169" s="3"/>
      <c r="J1169" t="s">
        <v>235</v>
      </c>
    </row>
    <row r="1170" spans="1:10">
      <c r="A1170">
        <v>2</v>
      </c>
      <c r="B1170">
        <v>-91.649000000000001</v>
      </c>
      <c r="C1170">
        <v>878</v>
      </c>
      <c r="D1170">
        <v>235000</v>
      </c>
      <c r="E1170">
        <v>143</v>
      </c>
      <c r="F1170" s="3"/>
    </row>
    <row r="1171" spans="1:10">
      <c r="A1171">
        <v>3</v>
      </c>
      <c r="B1171">
        <v>-91.534000000000006</v>
      </c>
      <c r="C1171">
        <v>878</v>
      </c>
      <c r="D1171">
        <v>235000</v>
      </c>
      <c r="E1171">
        <v>104</v>
      </c>
      <c r="F1171" s="3"/>
    </row>
    <row r="1172" spans="1:10">
      <c r="A1172">
        <v>4</v>
      </c>
      <c r="B1172">
        <v>-91.421999999999997</v>
      </c>
      <c r="C1172">
        <v>878</v>
      </c>
      <c r="D1172">
        <v>235000</v>
      </c>
      <c r="E1172">
        <v>118</v>
      </c>
      <c r="F1172" s="3">
        <v>125.08459857148306</v>
      </c>
    </row>
    <row r="1173" spans="1:10">
      <c r="A1173">
        <v>5</v>
      </c>
      <c r="B1173">
        <v>-91.31</v>
      </c>
      <c r="C1173">
        <v>878</v>
      </c>
      <c r="D1173">
        <v>235000</v>
      </c>
      <c r="E1173">
        <v>124</v>
      </c>
      <c r="F1173" s="3">
        <v>131.39074934510603</v>
      </c>
    </row>
    <row r="1174" spans="1:10">
      <c r="A1174">
        <v>6</v>
      </c>
      <c r="B1174">
        <v>-91.203999999999994</v>
      </c>
      <c r="C1174">
        <v>878</v>
      </c>
      <c r="D1174">
        <v>235000</v>
      </c>
      <c r="E1174">
        <v>149</v>
      </c>
      <c r="F1174" s="3">
        <v>138.90021488759672</v>
      </c>
    </row>
    <row r="1175" spans="1:10">
      <c r="A1175">
        <v>7</v>
      </c>
      <c r="B1175">
        <v>-91.090999999999994</v>
      </c>
      <c r="C1175">
        <v>878</v>
      </c>
      <c r="D1175">
        <v>235000</v>
      </c>
      <c r="E1175">
        <v>176</v>
      </c>
      <c r="F1175" s="3">
        <v>148.68863897380666</v>
      </c>
    </row>
    <row r="1176" spans="1:10">
      <c r="A1176">
        <v>8</v>
      </c>
      <c r="B1176">
        <v>-90.974999999999994</v>
      </c>
      <c r="C1176">
        <v>878</v>
      </c>
      <c r="D1176">
        <v>235000</v>
      </c>
      <c r="E1176">
        <v>160</v>
      </c>
      <c r="F1176" s="3">
        <v>160.61712600033437</v>
      </c>
    </row>
    <row r="1177" spans="1:10">
      <c r="A1177">
        <v>9</v>
      </c>
      <c r="B1177">
        <v>-90.858999999999995</v>
      </c>
      <c r="C1177">
        <v>878</v>
      </c>
      <c r="D1177">
        <v>235000</v>
      </c>
      <c r="E1177">
        <v>174</v>
      </c>
      <c r="F1177" s="3">
        <v>174.16391791992785</v>
      </c>
    </row>
    <row r="1178" spans="1:10">
      <c r="A1178">
        <v>10</v>
      </c>
      <c r="B1178">
        <v>-90.744</v>
      </c>
      <c r="C1178">
        <v>878</v>
      </c>
      <c r="D1178">
        <v>235000</v>
      </c>
      <c r="E1178">
        <v>169</v>
      </c>
      <c r="F1178" s="3">
        <v>188.6162146764739</v>
      </c>
    </row>
    <row r="1179" spans="1:10">
      <c r="A1179">
        <v>11</v>
      </c>
      <c r="B1179">
        <v>-90.634</v>
      </c>
      <c r="C1179">
        <v>878</v>
      </c>
      <c r="D1179">
        <v>235000</v>
      </c>
      <c r="E1179">
        <v>193</v>
      </c>
      <c r="F1179" s="3">
        <v>202.61138997719695</v>
      </c>
    </row>
    <row r="1180" spans="1:10">
      <c r="A1180">
        <v>12</v>
      </c>
      <c r="B1180">
        <v>-90.519000000000005</v>
      </c>
      <c r="C1180">
        <v>878</v>
      </c>
      <c r="D1180">
        <v>235000</v>
      </c>
      <c r="E1180">
        <v>214</v>
      </c>
      <c r="F1180" s="3">
        <v>216.40850174415803</v>
      </c>
    </row>
    <row r="1181" spans="1:10">
      <c r="A1181">
        <v>13</v>
      </c>
      <c r="B1181">
        <v>-90.405000000000001</v>
      </c>
      <c r="C1181">
        <v>878</v>
      </c>
      <c r="D1181">
        <v>235000</v>
      </c>
      <c r="E1181">
        <v>232</v>
      </c>
      <c r="F1181" s="3">
        <v>228.1446773890697</v>
      </c>
    </row>
    <row r="1182" spans="1:10">
      <c r="A1182">
        <v>14</v>
      </c>
      <c r="B1182">
        <v>-90.296999999999997</v>
      </c>
      <c r="C1182">
        <v>878</v>
      </c>
      <c r="D1182">
        <v>235000</v>
      </c>
      <c r="E1182">
        <v>239</v>
      </c>
      <c r="F1182" s="3">
        <v>236.54246768232221</v>
      </c>
    </row>
    <row r="1183" spans="1:10">
      <c r="A1183">
        <v>15</v>
      </c>
      <c r="B1183">
        <v>-90.182000000000002</v>
      </c>
      <c r="C1183">
        <v>878</v>
      </c>
      <c r="D1183">
        <v>235000</v>
      </c>
      <c r="E1183">
        <v>242</v>
      </c>
      <c r="F1183" s="3">
        <v>241.79721414521245</v>
      </c>
    </row>
    <row r="1184" spans="1:10">
      <c r="A1184">
        <v>16</v>
      </c>
      <c r="B1184">
        <v>-90.066000000000003</v>
      </c>
      <c r="C1184">
        <v>878</v>
      </c>
      <c r="D1184">
        <v>235000</v>
      </c>
      <c r="E1184">
        <v>277</v>
      </c>
      <c r="F1184" s="3">
        <v>242.80277263631845</v>
      </c>
    </row>
    <row r="1185" spans="1:6">
      <c r="A1185">
        <v>17</v>
      </c>
      <c r="B1185">
        <v>-89.95</v>
      </c>
      <c r="C1185">
        <v>878</v>
      </c>
      <c r="D1185">
        <v>235000</v>
      </c>
      <c r="E1185">
        <v>245</v>
      </c>
      <c r="F1185" s="3">
        <v>239.50633211231303</v>
      </c>
    </row>
    <row r="1186" spans="1:6">
      <c r="A1186">
        <v>18</v>
      </c>
      <c r="B1186">
        <v>-89.834999999999994</v>
      </c>
      <c r="C1186">
        <v>878</v>
      </c>
      <c r="D1186">
        <v>235000</v>
      </c>
      <c r="E1186">
        <v>233</v>
      </c>
      <c r="F1186" s="3">
        <v>232.46712371235608</v>
      </c>
    </row>
    <row r="1187" spans="1:6">
      <c r="A1187">
        <v>19</v>
      </c>
      <c r="B1187">
        <v>-89.728999999999999</v>
      </c>
      <c r="C1187">
        <v>878</v>
      </c>
      <c r="D1187">
        <v>235000</v>
      </c>
      <c r="E1187">
        <v>222</v>
      </c>
      <c r="F1187" s="3">
        <v>223.38020371806905</v>
      </c>
    </row>
    <row r="1188" spans="1:6">
      <c r="A1188">
        <v>20</v>
      </c>
      <c r="B1188">
        <v>-89.616</v>
      </c>
      <c r="C1188">
        <v>878</v>
      </c>
      <c r="D1188">
        <v>235000</v>
      </c>
      <c r="E1188">
        <v>192</v>
      </c>
      <c r="F1188" s="3">
        <v>211.91652399487961</v>
      </c>
    </row>
    <row r="1189" spans="1:6">
      <c r="A1189">
        <v>21</v>
      </c>
      <c r="B1189">
        <v>-89.501000000000005</v>
      </c>
      <c r="C1189">
        <v>878</v>
      </c>
      <c r="D1189">
        <v>235000</v>
      </c>
      <c r="E1189">
        <v>168</v>
      </c>
      <c r="F1189" s="3">
        <v>199.45519699696487</v>
      </c>
    </row>
    <row r="1190" spans="1:6">
      <c r="A1190">
        <v>22</v>
      </c>
      <c r="B1190">
        <v>-89.387</v>
      </c>
      <c r="C1190">
        <v>878</v>
      </c>
      <c r="D1190">
        <v>235000</v>
      </c>
      <c r="E1190">
        <v>204</v>
      </c>
      <c r="F1190" s="3">
        <v>187.33131014512517</v>
      </c>
    </row>
    <row r="1191" spans="1:6">
      <c r="A1191">
        <v>23</v>
      </c>
      <c r="B1191">
        <v>-89.268000000000001</v>
      </c>
      <c r="C1191">
        <v>878</v>
      </c>
      <c r="D1191">
        <v>235000</v>
      </c>
      <c r="E1191">
        <v>181</v>
      </c>
      <c r="F1191" s="3">
        <v>175.79551863005838</v>
      </c>
    </row>
    <row r="1192" spans="1:6">
      <c r="A1192">
        <v>24</v>
      </c>
      <c r="B1192">
        <v>-89.152000000000001</v>
      </c>
      <c r="C1192">
        <v>878</v>
      </c>
      <c r="D1192">
        <v>235000</v>
      </c>
      <c r="E1192">
        <v>177</v>
      </c>
      <c r="F1192" s="3">
        <v>166.22208911922201</v>
      </c>
    </row>
    <row r="1193" spans="1:6">
      <c r="A1193">
        <v>25</v>
      </c>
      <c r="B1193">
        <v>-89.045000000000002</v>
      </c>
      <c r="C1193">
        <v>878</v>
      </c>
      <c r="D1193">
        <v>235000</v>
      </c>
      <c r="E1193">
        <v>171</v>
      </c>
      <c r="F1193" s="3">
        <v>159.08982988798448</v>
      </c>
    </row>
    <row r="1194" spans="1:6">
      <c r="A1194">
        <v>26</v>
      </c>
      <c r="B1194">
        <v>-88.94</v>
      </c>
      <c r="C1194">
        <v>878</v>
      </c>
      <c r="D1194">
        <v>235000</v>
      </c>
      <c r="E1194">
        <v>175</v>
      </c>
      <c r="F1194" s="3">
        <v>153.6924452782433</v>
      </c>
    </row>
    <row r="1195" spans="1:6">
      <c r="A1195">
        <v>27</v>
      </c>
      <c r="B1195">
        <v>-88.825999999999993</v>
      </c>
      <c r="C1195">
        <v>878</v>
      </c>
      <c r="D1195">
        <v>235000</v>
      </c>
      <c r="E1195">
        <v>144</v>
      </c>
      <c r="F1195" s="3">
        <v>149.49039649566484</v>
      </c>
    </row>
    <row r="1196" spans="1:6">
      <c r="A1196">
        <v>28</v>
      </c>
      <c r="B1196">
        <v>-88.706000000000003</v>
      </c>
      <c r="C1196">
        <v>878</v>
      </c>
      <c r="D1196">
        <v>235000</v>
      </c>
      <c r="E1196">
        <v>144</v>
      </c>
      <c r="F1196" s="3">
        <v>146.65884328434308</v>
      </c>
    </row>
    <row r="1197" spans="1:6">
      <c r="A1197">
        <v>29</v>
      </c>
      <c r="B1197">
        <v>-88.600999999999999</v>
      </c>
      <c r="C1197">
        <v>878</v>
      </c>
      <c r="D1197">
        <v>235000</v>
      </c>
      <c r="E1197">
        <v>131</v>
      </c>
      <c r="F1197" s="3">
        <v>145.25261302160305</v>
      </c>
    </row>
    <row r="1198" spans="1:6">
      <c r="A1198">
        <v>30</v>
      </c>
      <c r="B1198">
        <v>-88.481999999999999</v>
      </c>
      <c r="C1198">
        <v>878</v>
      </c>
      <c r="D1198">
        <v>235000</v>
      </c>
      <c r="E1198">
        <v>137</v>
      </c>
      <c r="F1198" s="3">
        <v>144.56708384371169</v>
      </c>
    </row>
    <row r="1199" spans="1:6">
      <c r="A1199">
        <v>31</v>
      </c>
      <c r="B1199">
        <v>-88.37</v>
      </c>
      <c r="C1199">
        <v>878</v>
      </c>
      <c r="D1199">
        <v>235000</v>
      </c>
      <c r="E1199">
        <v>147</v>
      </c>
      <c r="F1199" s="3">
        <v>144.55432753081595</v>
      </c>
    </row>
    <row r="1200" spans="1:6">
      <c r="A1200">
        <v>32</v>
      </c>
      <c r="B1200">
        <v>-88.262</v>
      </c>
      <c r="C1200">
        <v>878</v>
      </c>
      <c r="D1200">
        <v>235000</v>
      </c>
      <c r="E1200">
        <v>151</v>
      </c>
      <c r="F1200" s="3">
        <v>144.93686324601725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63</v>
      </c>
    </row>
    <row r="1206" spans="1:1">
      <c r="A1206" t="s">
        <v>27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60</v>
      </c>
    </row>
    <row r="1210" spans="1:1">
      <c r="A1210" t="s">
        <v>64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62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181</v>
      </c>
      <c r="B1218" t="s">
        <v>160</v>
      </c>
      <c r="C1218" t="s">
        <v>163</v>
      </c>
      <c r="D1218" t="s">
        <v>180</v>
      </c>
      <c r="E1218" t="s">
        <v>179</v>
      </c>
      <c r="F1218" t="s">
        <v>200</v>
      </c>
    </row>
    <row r="1219" spans="1:10">
      <c r="A1219">
        <v>1</v>
      </c>
      <c r="B1219">
        <v>-91.757999999999996</v>
      </c>
      <c r="C1219">
        <v>880</v>
      </c>
      <c r="D1219">
        <v>235000</v>
      </c>
      <c r="E1219">
        <v>107</v>
      </c>
      <c r="F1219" s="3"/>
      <c r="J1219" t="s">
        <v>236</v>
      </c>
    </row>
    <row r="1220" spans="1:10">
      <c r="A1220">
        <v>2</v>
      </c>
      <c r="B1220">
        <v>-91.649000000000001</v>
      </c>
      <c r="C1220">
        <v>880</v>
      </c>
      <c r="D1220">
        <v>235000</v>
      </c>
      <c r="E1220">
        <v>112</v>
      </c>
      <c r="F1220" s="3"/>
    </row>
    <row r="1221" spans="1:10">
      <c r="A1221">
        <v>3</v>
      </c>
      <c r="B1221">
        <v>-91.534000000000006</v>
      </c>
      <c r="C1221">
        <v>880</v>
      </c>
      <c r="D1221">
        <v>235000</v>
      </c>
      <c r="E1221">
        <v>116</v>
      </c>
      <c r="F1221" s="3"/>
    </row>
    <row r="1222" spans="1:10">
      <c r="A1222">
        <v>4</v>
      </c>
      <c r="B1222">
        <v>-91.421999999999997</v>
      </c>
      <c r="C1222">
        <v>880</v>
      </c>
      <c r="D1222">
        <v>235000</v>
      </c>
      <c r="E1222">
        <v>145</v>
      </c>
      <c r="F1222" s="3">
        <v>140.61645421671014</v>
      </c>
    </row>
    <row r="1223" spans="1:10">
      <c r="A1223">
        <v>5</v>
      </c>
      <c r="B1223">
        <v>-91.31</v>
      </c>
      <c r="C1223">
        <v>880</v>
      </c>
      <c r="D1223">
        <v>235000</v>
      </c>
      <c r="E1223">
        <v>133</v>
      </c>
      <c r="F1223" s="3">
        <v>143.22933768013419</v>
      </c>
    </row>
    <row r="1224" spans="1:10">
      <c r="A1224">
        <v>6</v>
      </c>
      <c r="B1224">
        <v>-91.203999999999994</v>
      </c>
      <c r="C1224">
        <v>880</v>
      </c>
      <c r="D1224">
        <v>235000</v>
      </c>
      <c r="E1224">
        <v>154</v>
      </c>
      <c r="F1224" s="3">
        <v>147.01642405346939</v>
      </c>
    </row>
    <row r="1225" spans="1:10">
      <c r="A1225">
        <v>7</v>
      </c>
      <c r="B1225">
        <v>-91.090999999999994</v>
      </c>
      <c r="C1225">
        <v>880</v>
      </c>
      <c r="D1225">
        <v>235000</v>
      </c>
      <c r="E1225">
        <v>160</v>
      </c>
      <c r="F1225" s="3">
        <v>153.03429143096989</v>
      </c>
    </row>
    <row r="1226" spans="1:10">
      <c r="A1226">
        <v>8</v>
      </c>
      <c r="B1226">
        <v>-90.974999999999994</v>
      </c>
      <c r="C1226">
        <v>880</v>
      </c>
      <c r="D1226">
        <v>235000</v>
      </c>
      <c r="E1226">
        <v>168</v>
      </c>
      <c r="F1226" s="3">
        <v>161.94214217134942</v>
      </c>
    </row>
    <row r="1227" spans="1:10">
      <c r="A1227">
        <v>9</v>
      </c>
      <c r="B1227">
        <v>-90.858999999999995</v>
      </c>
      <c r="C1227">
        <v>880</v>
      </c>
      <c r="D1227">
        <v>235000</v>
      </c>
      <c r="E1227">
        <v>156</v>
      </c>
      <c r="F1227" s="3">
        <v>174.0265569129719</v>
      </c>
    </row>
    <row r="1228" spans="1:10">
      <c r="A1228">
        <v>10</v>
      </c>
      <c r="B1228">
        <v>-90.744</v>
      </c>
      <c r="C1228">
        <v>880</v>
      </c>
      <c r="D1228">
        <v>235000</v>
      </c>
      <c r="E1228">
        <v>195</v>
      </c>
      <c r="F1228" s="3">
        <v>189.07559874677108</v>
      </c>
    </row>
    <row r="1229" spans="1:10">
      <c r="A1229">
        <v>11</v>
      </c>
      <c r="B1229">
        <v>-90.634</v>
      </c>
      <c r="C1229">
        <v>880</v>
      </c>
      <c r="D1229">
        <v>235000</v>
      </c>
      <c r="E1229">
        <v>194</v>
      </c>
      <c r="F1229" s="3">
        <v>205.63297417642485</v>
      </c>
    </row>
    <row r="1230" spans="1:10">
      <c r="A1230">
        <v>12</v>
      </c>
      <c r="B1230">
        <v>-90.519000000000005</v>
      </c>
      <c r="C1230">
        <v>880</v>
      </c>
      <c r="D1230">
        <v>235000</v>
      </c>
      <c r="E1230">
        <v>234</v>
      </c>
      <c r="F1230" s="3">
        <v>223.73529542748403</v>
      </c>
    </row>
    <row r="1231" spans="1:10">
      <c r="A1231">
        <v>13</v>
      </c>
      <c r="B1231">
        <v>-90.405000000000001</v>
      </c>
      <c r="C1231">
        <v>880</v>
      </c>
      <c r="D1231">
        <v>235000</v>
      </c>
      <c r="E1231">
        <v>239</v>
      </c>
      <c r="F1231" s="3">
        <v>240.39607162317611</v>
      </c>
    </row>
    <row r="1232" spans="1:10">
      <c r="A1232">
        <v>14</v>
      </c>
      <c r="B1232">
        <v>-90.296999999999997</v>
      </c>
      <c r="C1232">
        <v>880</v>
      </c>
      <c r="D1232">
        <v>235000</v>
      </c>
      <c r="E1232">
        <v>263</v>
      </c>
      <c r="F1232" s="3">
        <v>252.88577233729595</v>
      </c>
    </row>
    <row r="1233" spans="1:6">
      <c r="A1233">
        <v>15</v>
      </c>
      <c r="B1233">
        <v>-90.182000000000002</v>
      </c>
      <c r="C1233">
        <v>880</v>
      </c>
      <c r="D1233">
        <v>235000</v>
      </c>
      <c r="E1233">
        <v>262</v>
      </c>
      <c r="F1233" s="3">
        <v>260.68154868055734</v>
      </c>
    </row>
    <row r="1234" spans="1:6">
      <c r="A1234">
        <v>16</v>
      </c>
      <c r="B1234">
        <v>-90.066000000000003</v>
      </c>
      <c r="C1234">
        <v>880</v>
      </c>
      <c r="D1234">
        <v>235000</v>
      </c>
      <c r="E1234">
        <v>264</v>
      </c>
      <c r="F1234" s="3">
        <v>261.55110175072423</v>
      </c>
    </row>
    <row r="1235" spans="1:6">
      <c r="A1235">
        <v>17</v>
      </c>
      <c r="B1235">
        <v>-89.95</v>
      </c>
      <c r="C1235">
        <v>880</v>
      </c>
      <c r="D1235">
        <v>235000</v>
      </c>
      <c r="E1235">
        <v>258</v>
      </c>
      <c r="F1235" s="3">
        <v>255.33659534028777</v>
      </c>
    </row>
    <row r="1236" spans="1:6">
      <c r="A1236">
        <v>18</v>
      </c>
      <c r="B1236">
        <v>-89.834999999999994</v>
      </c>
      <c r="C1236">
        <v>880</v>
      </c>
      <c r="D1236">
        <v>235000</v>
      </c>
      <c r="E1236">
        <v>228</v>
      </c>
      <c r="F1236" s="3">
        <v>243.35853391587321</v>
      </c>
    </row>
    <row r="1237" spans="1:6">
      <c r="A1237">
        <v>19</v>
      </c>
      <c r="B1237">
        <v>-89.728999999999999</v>
      </c>
      <c r="C1237">
        <v>880</v>
      </c>
      <c r="D1237">
        <v>235000</v>
      </c>
      <c r="E1237">
        <v>243</v>
      </c>
      <c r="F1237" s="3">
        <v>228.95510586429808</v>
      </c>
    </row>
    <row r="1238" spans="1:6">
      <c r="A1238">
        <v>20</v>
      </c>
      <c r="B1238">
        <v>-89.616</v>
      </c>
      <c r="C1238">
        <v>880</v>
      </c>
      <c r="D1238">
        <v>235000</v>
      </c>
      <c r="E1238">
        <v>202</v>
      </c>
      <c r="F1238" s="3">
        <v>212.21078336948293</v>
      </c>
    </row>
    <row r="1239" spans="1:6">
      <c r="A1239">
        <v>21</v>
      </c>
      <c r="B1239">
        <v>-89.501000000000005</v>
      </c>
      <c r="C1239">
        <v>880</v>
      </c>
      <c r="D1239">
        <v>235000</v>
      </c>
      <c r="E1239">
        <v>179</v>
      </c>
      <c r="F1239" s="3">
        <v>195.79491408180499</v>
      </c>
    </row>
    <row r="1240" spans="1:6">
      <c r="A1240">
        <v>22</v>
      </c>
      <c r="B1240">
        <v>-89.387</v>
      </c>
      <c r="C1240">
        <v>880</v>
      </c>
      <c r="D1240">
        <v>235000</v>
      </c>
      <c r="E1240">
        <v>188</v>
      </c>
      <c r="F1240" s="3">
        <v>181.69897913219702</v>
      </c>
    </row>
    <row r="1241" spans="1:6">
      <c r="A1241">
        <v>23</v>
      </c>
      <c r="B1241">
        <v>-89.268000000000001</v>
      </c>
      <c r="C1241">
        <v>880</v>
      </c>
      <c r="D1241">
        <v>235000</v>
      </c>
      <c r="E1241">
        <v>191</v>
      </c>
      <c r="F1241" s="3">
        <v>170.15794917022899</v>
      </c>
    </row>
    <row r="1242" spans="1:6">
      <c r="A1242">
        <v>24</v>
      </c>
      <c r="B1242">
        <v>-89.152000000000001</v>
      </c>
      <c r="C1242">
        <v>880</v>
      </c>
      <c r="D1242">
        <v>235000</v>
      </c>
      <c r="E1242">
        <v>170</v>
      </c>
      <c r="F1242" s="3">
        <v>162.13688434845957</v>
      </c>
    </row>
    <row r="1243" spans="1:6">
      <c r="A1243">
        <v>25</v>
      </c>
      <c r="B1243">
        <v>-89.045000000000002</v>
      </c>
      <c r="C1243">
        <v>880</v>
      </c>
      <c r="D1243">
        <v>235000</v>
      </c>
      <c r="E1243">
        <v>163</v>
      </c>
      <c r="F1243" s="3">
        <v>157.22579594989654</v>
      </c>
    </row>
    <row r="1244" spans="1:6">
      <c r="A1244">
        <v>26</v>
      </c>
      <c r="B1244">
        <v>-88.94</v>
      </c>
      <c r="C1244">
        <v>880</v>
      </c>
      <c r="D1244">
        <v>235000</v>
      </c>
      <c r="E1244">
        <v>166</v>
      </c>
      <c r="F1244" s="3">
        <v>154.23806633538001</v>
      </c>
    </row>
    <row r="1245" spans="1:6">
      <c r="A1245">
        <v>27</v>
      </c>
      <c r="B1245">
        <v>-88.825999999999993</v>
      </c>
      <c r="C1245">
        <v>880</v>
      </c>
      <c r="D1245">
        <v>235000</v>
      </c>
      <c r="E1245">
        <v>134</v>
      </c>
      <c r="F1245" s="3">
        <v>152.47442090244289</v>
      </c>
    </row>
    <row r="1246" spans="1:6">
      <c r="A1246">
        <v>28</v>
      </c>
      <c r="B1246">
        <v>-88.706000000000003</v>
      </c>
      <c r="C1246">
        <v>880</v>
      </c>
      <c r="D1246">
        <v>235000</v>
      </c>
      <c r="E1246">
        <v>155</v>
      </c>
      <c r="F1246" s="3">
        <v>151.70528190583556</v>
      </c>
    </row>
    <row r="1247" spans="1:6">
      <c r="A1247">
        <v>29</v>
      </c>
      <c r="B1247">
        <v>-88.600999999999999</v>
      </c>
      <c r="C1247">
        <v>880</v>
      </c>
      <c r="D1247">
        <v>235000</v>
      </c>
      <c r="E1247">
        <v>140</v>
      </c>
      <c r="F1247" s="3">
        <v>151.58191719625046</v>
      </c>
    </row>
    <row r="1248" spans="1:6">
      <c r="A1248">
        <v>30</v>
      </c>
      <c r="B1248">
        <v>-88.481999999999999</v>
      </c>
      <c r="C1248">
        <v>880</v>
      </c>
      <c r="D1248">
        <v>235000</v>
      </c>
      <c r="E1248">
        <v>135</v>
      </c>
      <c r="F1248" s="3">
        <v>151.78423905828976</v>
      </c>
    </row>
    <row r="1249" spans="1:6">
      <c r="A1249">
        <v>31</v>
      </c>
      <c r="B1249">
        <v>-88.37</v>
      </c>
      <c r="C1249">
        <v>880</v>
      </c>
      <c r="D1249">
        <v>235000</v>
      </c>
      <c r="E1249">
        <v>163</v>
      </c>
      <c r="F1249" s="3">
        <v>152.14779936880078</v>
      </c>
    </row>
    <row r="1250" spans="1:6">
      <c r="A1250">
        <v>32</v>
      </c>
      <c r="B1250">
        <v>-88.262</v>
      </c>
      <c r="C1250">
        <v>880</v>
      </c>
      <c r="D1250">
        <v>235000</v>
      </c>
      <c r="E1250">
        <v>166</v>
      </c>
      <c r="F1250" s="3">
        <v>152.5747373940344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65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66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181</v>
      </c>
      <c r="B1268" t="s">
        <v>160</v>
      </c>
      <c r="C1268" t="s">
        <v>163</v>
      </c>
      <c r="D1268" t="s">
        <v>180</v>
      </c>
      <c r="E1268" t="s">
        <v>179</v>
      </c>
      <c r="F1268" t="s">
        <v>200</v>
      </c>
    </row>
    <row r="1269" spans="1:10">
      <c r="A1269">
        <v>1</v>
      </c>
      <c r="B1269">
        <v>-91.947999999999993</v>
      </c>
      <c r="C1269">
        <v>652</v>
      </c>
      <c r="D1269">
        <v>175000</v>
      </c>
      <c r="E1269">
        <v>95</v>
      </c>
      <c r="F1269" s="3"/>
      <c r="J1269" t="s">
        <v>237</v>
      </c>
    </row>
    <row r="1270" spans="1:10">
      <c r="A1270">
        <v>2</v>
      </c>
      <c r="B1270">
        <v>-91.838999999999999</v>
      </c>
      <c r="C1270">
        <v>652</v>
      </c>
      <c r="D1270">
        <v>175000</v>
      </c>
      <c r="E1270">
        <v>103</v>
      </c>
      <c r="F1270" s="3"/>
    </row>
    <row r="1271" spans="1:10">
      <c r="A1271">
        <v>3</v>
      </c>
      <c r="B1271">
        <v>-91.724000000000004</v>
      </c>
      <c r="C1271">
        <v>652</v>
      </c>
      <c r="D1271">
        <v>175000</v>
      </c>
      <c r="E1271">
        <v>82</v>
      </c>
      <c r="F1271" s="3"/>
    </row>
    <row r="1272" spans="1:10">
      <c r="A1272">
        <v>4</v>
      </c>
      <c r="B1272">
        <v>-91.611999999999995</v>
      </c>
      <c r="C1272">
        <v>652</v>
      </c>
      <c r="D1272">
        <v>175000</v>
      </c>
      <c r="E1272">
        <v>86</v>
      </c>
      <c r="F1272" s="3">
        <v>95.731216278952886</v>
      </c>
    </row>
    <row r="1273" spans="1:10">
      <c r="A1273">
        <v>5</v>
      </c>
      <c r="B1273">
        <v>-91.5</v>
      </c>
      <c r="C1273">
        <v>652</v>
      </c>
      <c r="D1273">
        <v>175000</v>
      </c>
      <c r="E1273">
        <v>116</v>
      </c>
      <c r="F1273" s="3">
        <v>102.47954091902699</v>
      </c>
    </row>
    <row r="1274" spans="1:10">
      <c r="A1274">
        <v>6</v>
      </c>
      <c r="B1274">
        <v>-91.394000000000005</v>
      </c>
      <c r="C1274">
        <v>652</v>
      </c>
      <c r="D1274">
        <v>175000</v>
      </c>
      <c r="E1274">
        <v>115</v>
      </c>
      <c r="F1274" s="3">
        <v>110.72025465641261</v>
      </c>
    </row>
    <row r="1275" spans="1:10">
      <c r="A1275">
        <v>7</v>
      </c>
      <c r="B1275">
        <v>-91.281000000000006</v>
      </c>
      <c r="C1275">
        <v>652</v>
      </c>
      <c r="D1275">
        <v>175000</v>
      </c>
      <c r="E1275">
        <v>126</v>
      </c>
      <c r="F1275" s="3">
        <v>121.60507702869666</v>
      </c>
    </row>
    <row r="1276" spans="1:10">
      <c r="A1276">
        <v>8</v>
      </c>
      <c r="B1276">
        <v>-91.165000000000006</v>
      </c>
      <c r="C1276">
        <v>652</v>
      </c>
      <c r="D1276">
        <v>175000</v>
      </c>
      <c r="E1276">
        <v>121</v>
      </c>
      <c r="F1276" s="3">
        <v>134.87983414658265</v>
      </c>
    </row>
    <row r="1277" spans="1:10">
      <c r="A1277">
        <v>9</v>
      </c>
      <c r="B1277">
        <v>-91.049000000000007</v>
      </c>
      <c r="C1277">
        <v>652</v>
      </c>
      <c r="D1277">
        <v>175000</v>
      </c>
      <c r="E1277">
        <v>137</v>
      </c>
      <c r="F1277" s="3">
        <v>149.74812131548379</v>
      </c>
    </row>
    <row r="1278" spans="1:10">
      <c r="A1278">
        <v>10</v>
      </c>
      <c r="B1278">
        <v>-90.933999999999997</v>
      </c>
      <c r="C1278">
        <v>652</v>
      </c>
      <c r="D1278">
        <v>175000</v>
      </c>
      <c r="E1278">
        <v>172</v>
      </c>
      <c r="F1278" s="3">
        <v>165.1266885594286</v>
      </c>
    </row>
    <row r="1279" spans="1:10">
      <c r="A1279">
        <v>11</v>
      </c>
      <c r="B1279">
        <v>-90.823999999999998</v>
      </c>
      <c r="C1279">
        <v>652</v>
      </c>
      <c r="D1279">
        <v>175000</v>
      </c>
      <c r="E1279">
        <v>182</v>
      </c>
      <c r="F1279" s="3">
        <v>179.26762685555738</v>
      </c>
    </row>
    <row r="1280" spans="1:10">
      <c r="A1280">
        <v>12</v>
      </c>
      <c r="B1280">
        <v>-90.709000000000003</v>
      </c>
      <c r="C1280">
        <v>652</v>
      </c>
      <c r="D1280">
        <v>175000</v>
      </c>
      <c r="E1280">
        <v>197</v>
      </c>
      <c r="F1280" s="3">
        <v>192.07535710607235</v>
      </c>
    </row>
    <row r="1281" spans="1:6">
      <c r="A1281">
        <v>13</v>
      </c>
      <c r="B1281">
        <v>-90.594999999999999</v>
      </c>
      <c r="C1281">
        <v>652</v>
      </c>
      <c r="D1281">
        <v>175000</v>
      </c>
      <c r="E1281">
        <v>202</v>
      </c>
      <c r="F1281" s="3">
        <v>201.44290585595917</v>
      </c>
    </row>
    <row r="1282" spans="1:6">
      <c r="A1282">
        <v>14</v>
      </c>
      <c r="B1282">
        <v>-90.486999999999995</v>
      </c>
      <c r="C1282">
        <v>652</v>
      </c>
      <c r="D1282">
        <v>175000</v>
      </c>
      <c r="E1282">
        <v>210</v>
      </c>
      <c r="F1282" s="3">
        <v>206.30690325423859</v>
      </c>
    </row>
    <row r="1283" spans="1:6">
      <c r="A1283">
        <v>15</v>
      </c>
      <c r="B1283">
        <v>-90.372</v>
      </c>
      <c r="C1283">
        <v>652</v>
      </c>
      <c r="D1283">
        <v>175000</v>
      </c>
      <c r="E1283">
        <v>238</v>
      </c>
      <c r="F1283" s="3">
        <v>206.66218683622847</v>
      </c>
    </row>
    <row r="1284" spans="1:6">
      <c r="A1284">
        <v>16</v>
      </c>
      <c r="B1284">
        <v>-90.256</v>
      </c>
      <c r="C1284">
        <v>652</v>
      </c>
      <c r="D1284">
        <v>175000</v>
      </c>
      <c r="E1284">
        <v>191</v>
      </c>
      <c r="F1284" s="3">
        <v>202.0446032411954</v>
      </c>
    </row>
    <row r="1285" spans="1:6">
      <c r="A1285">
        <v>17</v>
      </c>
      <c r="B1285">
        <v>-90.14</v>
      </c>
      <c r="C1285">
        <v>652</v>
      </c>
      <c r="D1285">
        <v>175000</v>
      </c>
      <c r="E1285">
        <v>202</v>
      </c>
      <c r="F1285" s="3">
        <v>193.12731502877273</v>
      </c>
    </row>
    <row r="1286" spans="1:6">
      <c r="A1286">
        <v>18</v>
      </c>
      <c r="B1286">
        <v>-90.025000000000006</v>
      </c>
      <c r="C1286">
        <v>652</v>
      </c>
      <c r="D1286">
        <v>175000</v>
      </c>
      <c r="E1286">
        <v>145</v>
      </c>
      <c r="F1286" s="3">
        <v>181.21950713696555</v>
      </c>
    </row>
    <row r="1287" spans="1:6">
      <c r="A1287">
        <v>19</v>
      </c>
      <c r="B1287">
        <v>-89.918999999999997</v>
      </c>
      <c r="C1287">
        <v>652</v>
      </c>
      <c r="D1287">
        <v>175000</v>
      </c>
      <c r="E1287">
        <v>179</v>
      </c>
      <c r="F1287" s="3">
        <v>168.76156963338315</v>
      </c>
    </row>
    <row r="1288" spans="1:6">
      <c r="A1288">
        <v>20</v>
      </c>
      <c r="B1288">
        <v>-89.805999999999997</v>
      </c>
      <c r="C1288">
        <v>652</v>
      </c>
      <c r="D1288">
        <v>175000</v>
      </c>
      <c r="E1288">
        <v>154</v>
      </c>
      <c r="F1288" s="3">
        <v>155.19422355072217</v>
      </c>
    </row>
    <row r="1289" spans="1:6">
      <c r="A1289">
        <v>21</v>
      </c>
      <c r="B1289">
        <v>-89.691000000000003</v>
      </c>
      <c r="C1289">
        <v>652</v>
      </c>
      <c r="D1289">
        <v>175000</v>
      </c>
      <c r="E1289">
        <v>144</v>
      </c>
      <c r="F1289" s="3">
        <v>142.23253269220533</v>
      </c>
    </row>
    <row r="1290" spans="1:6">
      <c r="A1290">
        <v>22</v>
      </c>
      <c r="B1290">
        <v>-89.576999999999998</v>
      </c>
      <c r="C1290">
        <v>652</v>
      </c>
      <c r="D1290">
        <v>175000</v>
      </c>
      <c r="E1290">
        <v>137</v>
      </c>
      <c r="F1290" s="3">
        <v>131.05720012817318</v>
      </c>
    </row>
    <row r="1291" spans="1:6">
      <c r="A1291">
        <v>23</v>
      </c>
      <c r="B1291">
        <v>-89.457999999999998</v>
      </c>
      <c r="C1291">
        <v>652</v>
      </c>
      <c r="D1291">
        <v>175000</v>
      </c>
      <c r="E1291">
        <v>125</v>
      </c>
      <c r="F1291" s="3">
        <v>121.64304129725404</v>
      </c>
    </row>
    <row r="1292" spans="1:6">
      <c r="A1292">
        <v>24</v>
      </c>
      <c r="B1292">
        <v>-89.341999999999999</v>
      </c>
      <c r="C1292">
        <v>652</v>
      </c>
      <c r="D1292">
        <v>175000</v>
      </c>
      <c r="E1292">
        <v>105</v>
      </c>
      <c r="F1292" s="3">
        <v>114.76707785915313</v>
      </c>
    </row>
    <row r="1293" spans="1:6">
      <c r="A1293">
        <v>25</v>
      </c>
      <c r="B1293">
        <v>-89.234999999999999</v>
      </c>
      <c r="C1293">
        <v>652</v>
      </c>
      <c r="D1293">
        <v>175000</v>
      </c>
      <c r="E1293">
        <v>126</v>
      </c>
      <c r="F1293" s="3">
        <v>110.27618996409535</v>
      </c>
    </row>
    <row r="1294" spans="1:6">
      <c r="A1294">
        <v>26</v>
      </c>
      <c r="B1294">
        <v>-89.13</v>
      </c>
      <c r="C1294">
        <v>652</v>
      </c>
      <c r="D1294">
        <v>175000</v>
      </c>
      <c r="E1294">
        <v>133</v>
      </c>
      <c r="F1294" s="3">
        <v>107.32852560192318</v>
      </c>
    </row>
    <row r="1295" spans="1:6">
      <c r="A1295">
        <v>27</v>
      </c>
      <c r="B1295">
        <v>-89.016000000000005</v>
      </c>
      <c r="C1295">
        <v>652</v>
      </c>
      <c r="D1295">
        <v>175000</v>
      </c>
      <c r="E1295">
        <v>105</v>
      </c>
      <c r="F1295" s="3">
        <v>105.41647678248295</v>
      </c>
    </row>
    <row r="1296" spans="1:6">
      <c r="A1296">
        <v>28</v>
      </c>
      <c r="B1296">
        <v>-88.896000000000001</v>
      </c>
      <c r="C1296">
        <v>652</v>
      </c>
      <c r="D1296">
        <v>175000</v>
      </c>
      <c r="E1296">
        <v>120</v>
      </c>
      <c r="F1296" s="3">
        <v>104.4612746826771</v>
      </c>
    </row>
    <row r="1297" spans="1:6">
      <c r="A1297">
        <v>29</v>
      </c>
      <c r="B1297">
        <v>-88.790999999999997</v>
      </c>
      <c r="C1297">
        <v>652</v>
      </c>
      <c r="D1297">
        <v>175000</v>
      </c>
      <c r="E1297">
        <v>98</v>
      </c>
      <c r="F1297" s="3">
        <v>104.23500824396561</v>
      </c>
    </row>
    <row r="1298" spans="1:6">
      <c r="A1298">
        <v>30</v>
      </c>
      <c r="B1298">
        <v>-88.671999999999997</v>
      </c>
      <c r="C1298">
        <v>652</v>
      </c>
      <c r="D1298">
        <v>175000</v>
      </c>
      <c r="E1298">
        <v>84</v>
      </c>
      <c r="F1298" s="3">
        <v>104.42008959520015</v>
      </c>
    </row>
    <row r="1299" spans="1:6">
      <c r="A1299">
        <v>31</v>
      </c>
      <c r="B1299">
        <v>-88.56</v>
      </c>
      <c r="C1299">
        <v>652</v>
      </c>
      <c r="D1299">
        <v>175000</v>
      </c>
      <c r="E1299">
        <v>97</v>
      </c>
      <c r="F1299" s="3">
        <v>104.85763973866602</v>
      </c>
    </row>
    <row r="1300" spans="1:6">
      <c r="A1300">
        <v>32</v>
      </c>
      <c r="B1300">
        <v>-88.451999999999998</v>
      </c>
      <c r="C1300">
        <v>652</v>
      </c>
      <c r="D1300">
        <v>175000</v>
      </c>
      <c r="E1300">
        <v>113</v>
      </c>
      <c r="F1300" s="3">
        <v>105.41945987355751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67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68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181</v>
      </c>
      <c r="B1318" t="s">
        <v>160</v>
      </c>
      <c r="C1318" t="s">
        <v>163</v>
      </c>
      <c r="D1318" t="s">
        <v>180</v>
      </c>
      <c r="E1318" t="s">
        <v>179</v>
      </c>
      <c r="F1318" t="s">
        <v>200</v>
      </c>
    </row>
    <row r="1319" spans="1:10">
      <c r="A1319">
        <v>1</v>
      </c>
      <c r="B1319">
        <v>-91.947999999999993</v>
      </c>
      <c r="C1319">
        <v>656</v>
      </c>
      <c r="D1319">
        <v>175000</v>
      </c>
      <c r="E1319">
        <v>82</v>
      </c>
      <c r="F1319" s="3"/>
      <c r="J1319" t="s">
        <v>238</v>
      </c>
    </row>
    <row r="1320" spans="1:10">
      <c r="A1320">
        <v>2</v>
      </c>
      <c r="B1320">
        <v>-91.838999999999999</v>
      </c>
      <c r="C1320">
        <v>656</v>
      </c>
      <c r="D1320">
        <v>175000</v>
      </c>
      <c r="E1320">
        <v>85</v>
      </c>
      <c r="F1320" s="3"/>
    </row>
    <row r="1321" spans="1:10">
      <c r="A1321">
        <v>3</v>
      </c>
      <c r="B1321">
        <v>-91.724000000000004</v>
      </c>
      <c r="C1321">
        <v>656</v>
      </c>
      <c r="D1321">
        <v>175000</v>
      </c>
      <c r="E1321">
        <v>114</v>
      </c>
      <c r="F1321" s="3"/>
    </row>
    <row r="1322" spans="1:10">
      <c r="A1322">
        <v>4</v>
      </c>
      <c r="B1322">
        <v>-91.611999999999995</v>
      </c>
      <c r="C1322">
        <v>656</v>
      </c>
      <c r="D1322">
        <v>175000</v>
      </c>
      <c r="E1322">
        <v>84</v>
      </c>
      <c r="F1322" s="3">
        <v>92.093769496340883</v>
      </c>
    </row>
    <row r="1323" spans="1:10">
      <c r="A1323">
        <v>5</v>
      </c>
      <c r="B1323">
        <v>-91.5</v>
      </c>
      <c r="C1323">
        <v>656</v>
      </c>
      <c r="D1323">
        <v>175000</v>
      </c>
      <c r="E1323">
        <v>91</v>
      </c>
      <c r="F1323" s="3">
        <v>94.366988394806796</v>
      </c>
    </row>
    <row r="1324" spans="1:10">
      <c r="A1324">
        <v>6</v>
      </c>
      <c r="B1324">
        <v>-91.394000000000005</v>
      </c>
      <c r="C1324">
        <v>656</v>
      </c>
      <c r="D1324">
        <v>175000</v>
      </c>
      <c r="E1324">
        <v>103</v>
      </c>
      <c r="F1324" s="3">
        <v>98.079755347385372</v>
      </c>
    </row>
    <row r="1325" spans="1:10">
      <c r="A1325">
        <v>7</v>
      </c>
      <c r="B1325">
        <v>-91.281000000000006</v>
      </c>
      <c r="C1325">
        <v>656</v>
      </c>
      <c r="D1325">
        <v>175000</v>
      </c>
      <c r="E1325">
        <v>107</v>
      </c>
      <c r="F1325" s="3">
        <v>105.03491180070326</v>
      </c>
    </row>
    <row r="1326" spans="1:10">
      <c r="A1326">
        <v>8</v>
      </c>
      <c r="B1326">
        <v>-91.165000000000006</v>
      </c>
      <c r="C1326">
        <v>656</v>
      </c>
      <c r="D1326">
        <v>175000</v>
      </c>
      <c r="E1326">
        <v>128</v>
      </c>
      <c r="F1326" s="3">
        <v>117.19589500327217</v>
      </c>
    </row>
    <row r="1327" spans="1:10">
      <c r="A1327">
        <v>9</v>
      </c>
      <c r="B1327">
        <v>-91.049000000000007</v>
      </c>
      <c r="C1327">
        <v>656</v>
      </c>
      <c r="D1327">
        <v>175000</v>
      </c>
      <c r="E1327">
        <v>157</v>
      </c>
      <c r="F1327" s="3">
        <v>136.07697588448315</v>
      </c>
    </row>
    <row r="1328" spans="1:10">
      <c r="A1328">
        <v>10</v>
      </c>
      <c r="B1328">
        <v>-90.933999999999997</v>
      </c>
      <c r="C1328">
        <v>656</v>
      </c>
      <c r="D1328">
        <v>175000</v>
      </c>
      <c r="E1328">
        <v>151</v>
      </c>
      <c r="F1328" s="3">
        <v>161.68158823399239</v>
      </c>
    </row>
    <row r="1329" spans="1:6">
      <c r="A1329">
        <v>11</v>
      </c>
      <c r="B1329">
        <v>-90.823999999999998</v>
      </c>
      <c r="C1329">
        <v>656</v>
      </c>
      <c r="D1329">
        <v>175000</v>
      </c>
      <c r="E1329">
        <v>178</v>
      </c>
      <c r="F1329" s="3">
        <v>190.51960695050758</v>
      </c>
    </row>
    <row r="1330" spans="1:6">
      <c r="A1330">
        <v>12</v>
      </c>
      <c r="B1330">
        <v>-90.709000000000003</v>
      </c>
      <c r="C1330">
        <v>656</v>
      </c>
      <c r="D1330">
        <v>175000</v>
      </c>
      <c r="E1330">
        <v>201</v>
      </c>
      <c r="F1330" s="3">
        <v>220.31489966167922</v>
      </c>
    </row>
    <row r="1331" spans="1:6">
      <c r="A1331">
        <v>13</v>
      </c>
      <c r="B1331">
        <v>-90.594999999999999</v>
      </c>
      <c r="C1331">
        <v>656</v>
      </c>
      <c r="D1331">
        <v>175000</v>
      </c>
      <c r="E1331">
        <v>257</v>
      </c>
      <c r="F1331" s="3">
        <v>242.90603297821369</v>
      </c>
    </row>
    <row r="1332" spans="1:6">
      <c r="A1332">
        <v>14</v>
      </c>
      <c r="B1332">
        <v>-90.486999999999995</v>
      </c>
      <c r="C1332">
        <v>656</v>
      </c>
      <c r="D1332">
        <v>175000</v>
      </c>
      <c r="E1332">
        <v>265</v>
      </c>
      <c r="F1332" s="3">
        <v>252.53705612800167</v>
      </c>
    </row>
    <row r="1333" spans="1:6">
      <c r="A1333">
        <v>15</v>
      </c>
      <c r="B1333">
        <v>-90.372</v>
      </c>
      <c r="C1333">
        <v>656</v>
      </c>
      <c r="D1333">
        <v>175000</v>
      </c>
      <c r="E1333">
        <v>271</v>
      </c>
      <c r="F1333" s="3">
        <v>247.57374507677054</v>
      </c>
    </row>
    <row r="1334" spans="1:6">
      <c r="A1334">
        <v>16</v>
      </c>
      <c r="B1334">
        <v>-90.256</v>
      </c>
      <c r="C1334">
        <v>656</v>
      </c>
      <c r="D1334">
        <v>175000</v>
      </c>
      <c r="E1334">
        <v>210</v>
      </c>
      <c r="F1334" s="3">
        <v>228.49556793860168</v>
      </c>
    </row>
    <row r="1335" spans="1:6">
      <c r="A1335">
        <v>17</v>
      </c>
      <c r="B1335">
        <v>-90.14</v>
      </c>
      <c r="C1335">
        <v>656</v>
      </c>
      <c r="D1335">
        <v>175000</v>
      </c>
      <c r="E1335">
        <v>197</v>
      </c>
      <c r="F1335" s="3">
        <v>201.00001078569605</v>
      </c>
    </row>
    <row r="1336" spans="1:6">
      <c r="A1336">
        <v>18</v>
      </c>
      <c r="B1336">
        <v>-90.025000000000006</v>
      </c>
      <c r="C1336">
        <v>656</v>
      </c>
      <c r="D1336">
        <v>175000</v>
      </c>
      <c r="E1336">
        <v>170</v>
      </c>
      <c r="F1336" s="3">
        <v>172.35235248101117</v>
      </c>
    </row>
    <row r="1337" spans="1:6">
      <c r="A1337">
        <v>19</v>
      </c>
      <c r="B1337">
        <v>-89.918999999999997</v>
      </c>
      <c r="C1337">
        <v>656</v>
      </c>
      <c r="D1337">
        <v>175000</v>
      </c>
      <c r="E1337">
        <v>162</v>
      </c>
      <c r="F1337" s="3">
        <v>149.48051726725535</v>
      </c>
    </row>
    <row r="1338" spans="1:6">
      <c r="A1338">
        <v>20</v>
      </c>
      <c r="B1338">
        <v>-89.805999999999997</v>
      </c>
      <c r="C1338">
        <v>656</v>
      </c>
      <c r="D1338">
        <v>175000</v>
      </c>
      <c r="E1338">
        <v>126</v>
      </c>
      <c r="F1338" s="3">
        <v>131.34186565214492</v>
      </c>
    </row>
    <row r="1339" spans="1:6">
      <c r="A1339">
        <v>21</v>
      </c>
      <c r="B1339">
        <v>-89.691000000000003</v>
      </c>
      <c r="C1339">
        <v>656</v>
      </c>
      <c r="D1339">
        <v>175000</v>
      </c>
      <c r="E1339">
        <v>108</v>
      </c>
      <c r="F1339" s="3">
        <v>119.65328465121739</v>
      </c>
    </row>
    <row r="1340" spans="1:6">
      <c r="A1340">
        <v>22</v>
      </c>
      <c r="B1340">
        <v>-89.576999999999998</v>
      </c>
      <c r="C1340">
        <v>656</v>
      </c>
      <c r="D1340">
        <v>175000</v>
      </c>
      <c r="E1340">
        <v>126</v>
      </c>
      <c r="F1340" s="3">
        <v>113.42736686303977</v>
      </c>
    </row>
    <row r="1341" spans="1:6">
      <c r="A1341">
        <v>23</v>
      </c>
      <c r="B1341">
        <v>-89.457999999999998</v>
      </c>
      <c r="C1341">
        <v>656</v>
      </c>
      <c r="D1341">
        <v>175000</v>
      </c>
      <c r="E1341">
        <v>117</v>
      </c>
      <c r="F1341" s="3">
        <v>110.65250884709207</v>
      </c>
    </row>
    <row r="1342" spans="1:6">
      <c r="A1342">
        <v>24</v>
      </c>
      <c r="B1342">
        <v>-89.341999999999999</v>
      </c>
      <c r="C1342">
        <v>656</v>
      </c>
      <c r="D1342">
        <v>175000</v>
      </c>
      <c r="E1342">
        <v>104</v>
      </c>
      <c r="F1342" s="3">
        <v>109.98257684128774</v>
      </c>
    </row>
    <row r="1343" spans="1:6">
      <c r="A1343">
        <v>25</v>
      </c>
      <c r="B1343">
        <v>-89.234999999999999</v>
      </c>
      <c r="C1343">
        <v>656</v>
      </c>
      <c r="D1343">
        <v>175000</v>
      </c>
      <c r="E1343">
        <v>114</v>
      </c>
      <c r="F1343" s="3">
        <v>110.23078729125208</v>
      </c>
    </row>
    <row r="1344" spans="1:6">
      <c r="A1344">
        <v>26</v>
      </c>
      <c r="B1344">
        <v>-89.13</v>
      </c>
      <c r="C1344">
        <v>656</v>
      </c>
      <c r="D1344">
        <v>175000</v>
      </c>
      <c r="E1344">
        <v>113</v>
      </c>
      <c r="F1344" s="3">
        <v>110.8313217799616</v>
      </c>
    </row>
    <row r="1345" spans="1:6">
      <c r="A1345">
        <v>27</v>
      </c>
      <c r="B1345">
        <v>-89.016000000000005</v>
      </c>
      <c r="C1345">
        <v>656</v>
      </c>
      <c r="D1345">
        <v>175000</v>
      </c>
      <c r="E1345">
        <v>120</v>
      </c>
      <c r="F1345" s="3">
        <v>111.64329521056557</v>
      </c>
    </row>
    <row r="1346" spans="1:6">
      <c r="A1346">
        <v>28</v>
      </c>
      <c r="B1346">
        <v>-88.896000000000001</v>
      </c>
      <c r="C1346">
        <v>656</v>
      </c>
      <c r="D1346">
        <v>175000</v>
      </c>
      <c r="E1346">
        <v>96</v>
      </c>
      <c r="F1346" s="3">
        <v>112.56032021352546</v>
      </c>
    </row>
    <row r="1347" spans="1:6">
      <c r="A1347">
        <v>29</v>
      </c>
      <c r="B1347">
        <v>-88.790999999999997</v>
      </c>
      <c r="C1347">
        <v>656</v>
      </c>
      <c r="D1347">
        <v>175000</v>
      </c>
      <c r="E1347">
        <v>130</v>
      </c>
      <c r="F1347" s="3">
        <v>113.37862058886171</v>
      </c>
    </row>
    <row r="1348" spans="1:6">
      <c r="A1348">
        <v>30</v>
      </c>
      <c r="B1348">
        <v>-88.671999999999997</v>
      </c>
      <c r="C1348">
        <v>656</v>
      </c>
      <c r="D1348">
        <v>175000</v>
      </c>
      <c r="E1348">
        <v>96</v>
      </c>
      <c r="F1348" s="3">
        <v>114.31080699662583</v>
      </c>
    </row>
    <row r="1349" spans="1:6">
      <c r="A1349">
        <v>31</v>
      </c>
      <c r="B1349">
        <v>-88.56</v>
      </c>
      <c r="C1349">
        <v>656</v>
      </c>
      <c r="D1349">
        <v>175000</v>
      </c>
      <c r="E1349">
        <v>117</v>
      </c>
      <c r="F1349" s="3">
        <v>115.18931830273604</v>
      </c>
    </row>
    <row r="1350" spans="1:6">
      <c r="A1350">
        <v>32</v>
      </c>
      <c r="B1350">
        <v>-88.451999999999998</v>
      </c>
      <c r="C1350">
        <v>656</v>
      </c>
      <c r="D1350">
        <v>175000</v>
      </c>
      <c r="E1350">
        <v>128</v>
      </c>
      <c r="F1350" s="3">
        <v>116.0366829908762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69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70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181</v>
      </c>
      <c r="B1368" t="s">
        <v>160</v>
      </c>
      <c r="C1368" t="s">
        <v>163</v>
      </c>
      <c r="D1368" t="s">
        <v>180</v>
      </c>
      <c r="E1368" t="s">
        <v>179</v>
      </c>
      <c r="F1368" t="s">
        <v>200</v>
      </c>
    </row>
    <row r="1369" spans="1:10">
      <c r="A1369">
        <v>1</v>
      </c>
      <c r="B1369">
        <v>-91.947999999999993</v>
      </c>
      <c r="C1369">
        <v>653</v>
      </c>
      <c r="D1369">
        <v>175000</v>
      </c>
      <c r="E1369">
        <v>63</v>
      </c>
      <c r="F1369" s="3"/>
      <c r="J1369" t="s">
        <v>239</v>
      </c>
    </row>
    <row r="1370" spans="1:10">
      <c r="A1370">
        <v>2</v>
      </c>
      <c r="B1370">
        <v>-91.838999999999999</v>
      </c>
      <c r="C1370">
        <v>653</v>
      </c>
      <c r="D1370">
        <v>175000</v>
      </c>
      <c r="E1370">
        <v>102</v>
      </c>
      <c r="F1370" s="3"/>
    </row>
    <row r="1371" spans="1:10">
      <c r="A1371">
        <v>3</v>
      </c>
      <c r="B1371">
        <v>-91.724000000000004</v>
      </c>
      <c r="C1371">
        <v>653</v>
      </c>
      <c r="D1371">
        <v>175000</v>
      </c>
      <c r="E1371">
        <v>100</v>
      </c>
      <c r="F1371" s="3"/>
    </row>
    <row r="1372" spans="1:10">
      <c r="A1372">
        <v>4</v>
      </c>
      <c r="B1372">
        <v>-91.611999999999995</v>
      </c>
      <c r="C1372">
        <v>653</v>
      </c>
      <c r="D1372">
        <v>175000</v>
      </c>
      <c r="E1372">
        <v>104</v>
      </c>
      <c r="F1372" s="3">
        <v>100.5172219592878</v>
      </c>
    </row>
    <row r="1373" spans="1:10">
      <c r="A1373">
        <v>5</v>
      </c>
      <c r="B1373">
        <v>-91.5</v>
      </c>
      <c r="C1373">
        <v>653</v>
      </c>
      <c r="D1373">
        <v>175000</v>
      </c>
      <c r="E1373">
        <v>98</v>
      </c>
      <c r="F1373" s="3">
        <v>101.34628981714</v>
      </c>
    </row>
    <row r="1374" spans="1:10">
      <c r="A1374">
        <v>6</v>
      </c>
      <c r="B1374">
        <v>-91.394000000000005</v>
      </c>
      <c r="C1374">
        <v>653</v>
      </c>
      <c r="D1374">
        <v>175000</v>
      </c>
      <c r="E1374">
        <v>100</v>
      </c>
      <c r="F1374" s="3">
        <v>103.03298698289424</v>
      </c>
    </row>
    <row r="1375" spans="1:10">
      <c r="A1375">
        <v>7</v>
      </c>
      <c r="B1375">
        <v>-91.281000000000006</v>
      </c>
      <c r="C1375">
        <v>653</v>
      </c>
      <c r="D1375">
        <v>175000</v>
      </c>
      <c r="E1375">
        <v>97</v>
      </c>
      <c r="F1375" s="3">
        <v>106.7726178313783</v>
      </c>
    </row>
    <row r="1376" spans="1:10">
      <c r="A1376">
        <v>8</v>
      </c>
      <c r="B1376">
        <v>-91.165000000000006</v>
      </c>
      <c r="C1376">
        <v>653</v>
      </c>
      <c r="D1376">
        <v>175000</v>
      </c>
      <c r="E1376">
        <v>127</v>
      </c>
      <c r="F1376" s="3">
        <v>114.25226620059043</v>
      </c>
    </row>
    <row r="1377" spans="1:6">
      <c r="A1377">
        <v>9</v>
      </c>
      <c r="B1377">
        <v>-91.049000000000007</v>
      </c>
      <c r="C1377">
        <v>653</v>
      </c>
      <c r="D1377">
        <v>175000</v>
      </c>
      <c r="E1377">
        <v>119</v>
      </c>
      <c r="F1377" s="3">
        <v>127.20857913368806</v>
      </c>
    </row>
    <row r="1378" spans="1:6">
      <c r="A1378">
        <v>10</v>
      </c>
      <c r="B1378">
        <v>-90.933999999999997</v>
      </c>
      <c r="C1378">
        <v>653</v>
      </c>
      <c r="D1378">
        <v>175000</v>
      </c>
      <c r="E1378">
        <v>152</v>
      </c>
      <c r="F1378" s="3">
        <v>146.47662349002061</v>
      </c>
    </row>
    <row r="1379" spans="1:6">
      <c r="A1379">
        <v>11</v>
      </c>
      <c r="B1379">
        <v>-90.823999999999998</v>
      </c>
      <c r="C1379">
        <v>653</v>
      </c>
      <c r="D1379">
        <v>175000</v>
      </c>
      <c r="E1379">
        <v>173</v>
      </c>
      <c r="F1379" s="3">
        <v>169.97549446919291</v>
      </c>
    </row>
    <row r="1380" spans="1:6">
      <c r="A1380">
        <v>12</v>
      </c>
      <c r="B1380">
        <v>-90.709000000000003</v>
      </c>
      <c r="C1380">
        <v>653</v>
      </c>
      <c r="D1380">
        <v>175000</v>
      </c>
      <c r="E1380">
        <v>203</v>
      </c>
      <c r="F1380" s="3">
        <v>196.15509086480293</v>
      </c>
    </row>
    <row r="1381" spans="1:6">
      <c r="A1381">
        <v>13</v>
      </c>
      <c r="B1381">
        <v>-90.594999999999999</v>
      </c>
      <c r="C1381">
        <v>653</v>
      </c>
      <c r="D1381">
        <v>175000</v>
      </c>
      <c r="E1381">
        <v>196</v>
      </c>
      <c r="F1381" s="3">
        <v>217.792305077252</v>
      </c>
    </row>
    <row r="1382" spans="1:6">
      <c r="A1382">
        <v>14</v>
      </c>
      <c r="B1382">
        <v>-90.486999999999995</v>
      </c>
      <c r="C1382">
        <v>653</v>
      </c>
      <c r="D1382">
        <v>175000</v>
      </c>
      <c r="E1382">
        <v>244</v>
      </c>
      <c r="F1382" s="3">
        <v>228.74613857232242</v>
      </c>
    </row>
    <row r="1383" spans="1:6">
      <c r="A1383">
        <v>15</v>
      </c>
      <c r="B1383">
        <v>-90.372</v>
      </c>
      <c r="C1383">
        <v>653</v>
      </c>
      <c r="D1383">
        <v>175000</v>
      </c>
      <c r="E1383">
        <v>223</v>
      </c>
      <c r="F1383" s="3">
        <v>226.72355965921344</v>
      </c>
    </row>
    <row r="1384" spans="1:6">
      <c r="A1384">
        <v>16</v>
      </c>
      <c r="B1384">
        <v>-90.256</v>
      </c>
      <c r="C1384">
        <v>653</v>
      </c>
      <c r="D1384">
        <v>175000</v>
      </c>
      <c r="E1384">
        <v>222</v>
      </c>
      <c r="F1384" s="3">
        <v>211.17879633389455</v>
      </c>
    </row>
    <row r="1385" spans="1:6">
      <c r="A1385">
        <v>17</v>
      </c>
      <c r="B1385">
        <v>-90.14</v>
      </c>
      <c r="C1385">
        <v>653</v>
      </c>
      <c r="D1385">
        <v>175000</v>
      </c>
      <c r="E1385">
        <v>192</v>
      </c>
      <c r="F1385" s="3">
        <v>187.04273828795849</v>
      </c>
    </row>
    <row r="1386" spans="1:6">
      <c r="A1386">
        <v>18</v>
      </c>
      <c r="B1386">
        <v>-90.025000000000006</v>
      </c>
      <c r="C1386">
        <v>653</v>
      </c>
      <c r="D1386">
        <v>175000</v>
      </c>
      <c r="E1386">
        <v>143</v>
      </c>
      <c r="F1386" s="3">
        <v>161.23868151250488</v>
      </c>
    </row>
    <row r="1387" spans="1:6">
      <c r="A1387">
        <v>19</v>
      </c>
      <c r="B1387">
        <v>-89.918999999999997</v>
      </c>
      <c r="C1387">
        <v>653</v>
      </c>
      <c r="D1387">
        <v>175000</v>
      </c>
      <c r="E1387">
        <v>141</v>
      </c>
      <c r="F1387" s="3">
        <v>140.49203830612817</v>
      </c>
    </row>
    <row r="1388" spans="1:6">
      <c r="A1388">
        <v>20</v>
      </c>
      <c r="B1388">
        <v>-89.805999999999997</v>
      </c>
      <c r="C1388">
        <v>653</v>
      </c>
      <c r="D1388">
        <v>175000</v>
      </c>
      <c r="E1388">
        <v>135</v>
      </c>
      <c r="F1388" s="3">
        <v>124.07169777360537</v>
      </c>
    </row>
    <row r="1389" spans="1:6">
      <c r="A1389">
        <v>21</v>
      </c>
      <c r="B1389">
        <v>-89.691000000000003</v>
      </c>
      <c r="C1389">
        <v>653</v>
      </c>
      <c r="D1389">
        <v>175000</v>
      </c>
      <c r="E1389">
        <v>121</v>
      </c>
      <c r="F1389" s="3">
        <v>113.52801401347615</v>
      </c>
    </row>
    <row r="1390" spans="1:6">
      <c r="A1390">
        <v>22</v>
      </c>
      <c r="B1390">
        <v>-89.576999999999998</v>
      </c>
      <c r="C1390">
        <v>653</v>
      </c>
      <c r="D1390">
        <v>175000</v>
      </c>
      <c r="E1390">
        <v>99</v>
      </c>
      <c r="F1390" s="3">
        <v>107.85199401008025</v>
      </c>
    </row>
    <row r="1391" spans="1:6">
      <c r="A1391">
        <v>23</v>
      </c>
      <c r="B1391">
        <v>-89.457999999999998</v>
      </c>
      <c r="C1391">
        <v>653</v>
      </c>
      <c r="D1391">
        <v>175000</v>
      </c>
      <c r="E1391">
        <v>102</v>
      </c>
      <c r="F1391" s="3">
        <v>105.12490192641083</v>
      </c>
    </row>
    <row r="1392" spans="1:6">
      <c r="A1392">
        <v>24</v>
      </c>
      <c r="B1392">
        <v>-89.341999999999999</v>
      </c>
      <c r="C1392">
        <v>653</v>
      </c>
      <c r="D1392">
        <v>175000</v>
      </c>
      <c r="E1392">
        <v>130</v>
      </c>
      <c r="F1392" s="3">
        <v>104.13027878524207</v>
      </c>
    </row>
    <row r="1393" spans="1:6">
      <c r="A1393">
        <v>25</v>
      </c>
      <c r="B1393">
        <v>-89.234999999999999</v>
      </c>
      <c r="C1393">
        <v>653</v>
      </c>
      <c r="D1393">
        <v>175000</v>
      </c>
      <c r="E1393">
        <v>112</v>
      </c>
      <c r="F1393" s="3">
        <v>103.87978748361679</v>
      </c>
    </row>
    <row r="1394" spans="1:6">
      <c r="A1394">
        <v>26</v>
      </c>
      <c r="B1394">
        <v>-89.13</v>
      </c>
      <c r="C1394">
        <v>653</v>
      </c>
      <c r="D1394">
        <v>175000</v>
      </c>
      <c r="E1394">
        <v>95</v>
      </c>
      <c r="F1394" s="3">
        <v>103.89083576812131</v>
      </c>
    </row>
    <row r="1395" spans="1:6">
      <c r="A1395">
        <v>27</v>
      </c>
      <c r="B1395">
        <v>-89.016000000000005</v>
      </c>
      <c r="C1395">
        <v>653</v>
      </c>
      <c r="D1395">
        <v>175000</v>
      </c>
      <c r="E1395">
        <v>124</v>
      </c>
      <c r="F1395" s="3">
        <v>104.00959969405412</v>
      </c>
    </row>
    <row r="1396" spans="1:6">
      <c r="A1396">
        <v>28</v>
      </c>
      <c r="B1396">
        <v>-88.896000000000001</v>
      </c>
      <c r="C1396">
        <v>653</v>
      </c>
      <c r="D1396">
        <v>175000</v>
      </c>
      <c r="E1396">
        <v>115</v>
      </c>
      <c r="F1396" s="3">
        <v>104.17277484497116</v>
      </c>
    </row>
    <row r="1397" spans="1:6">
      <c r="A1397">
        <v>29</v>
      </c>
      <c r="B1397">
        <v>-88.790999999999997</v>
      </c>
      <c r="C1397">
        <v>653</v>
      </c>
      <c r="D1397">
        <v>175000</v>
      </c>
      <c r="E1397">
        <v>87</v>
      </c>
      <c r="F1397" s="3">
        <v>104.32437537009788</v>
      </c>
    </row>
    <row r="1398" spans="1:6">
      <c r="A1398">
        <v>30</v>
      </c>
      <c r="B1398">
        <v>-88.671999999999997</v>
      </c>
      <c r="C1398">
        <v>653</v>
      </c>
      <c r="D1398">
        <v>175000</v>
      </c>
      <c r="E1398">
        <v>102</v>
      </c>
      <c r="F1398" s="3">
        <v>104.49856416914774</v>
      </c>
    </row>
    <row r="1399" spans="1:6">
      <c r="A1399">
        <v>31</v>
      </c>
      <c r="B1399">
        <v>-88.56</v>
      </c>
      <c r="C1399">
        <v>653</v>
      </c>
      <c r="D1399">
        <v>175000</v>
      </c>
      <c r="E1399">
        <v>97</v>
      </c>
      <c r="F1399" s="3">
        <v>104.66302067892438</v>
      </c>
    </row>
    <row r="1400" spans="1:6">
      <c r="A1400">
        <v>32</v>
      </c>
      <c r="B1400">
        <v>-88.451999999999998</v>
      </c>
      <c r="C1400">
        <v>653</v>
      </c>
      <c r="D1400">
        <v>175000</v>
      </c>
      <c r="E1400">
        <v>102</v>
      </c>
      <c r="F1400" s="3">
        <v>104.82169284470957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71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72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181</v>
      </c>
      <c r="B1418" t="s">
        <v>160</v>
      </c>
      <c r="C1418" t="s">
        <v>163</v>
      </c>
      <c r="D1418" t="s">
        <v>180</v>
      </c>
      <c r="E1418" t="s">
        <v>179</v>
      </c>
      <c r="F1418" t="s">
        <v>200</v>
      </c>
    </row>
    <row r="1419" spans="1:10">
      <c r="A1419">
        <v>1</v>
      </c>
      <c r="B1419">
        <v>-91.947999999999993</v>
      </c>
      <c r="C1419">
        <v>655</v>
      </c>
      <c r="D1419">
        <v>175000</v>
      </c>
      <c r="E1419">
        <v>68</v>
      </c>
      <c r="F1419" s="3"/>
      <c r="J1419" t="s">
        <v>240</v>
      </c>
    </row>
    <row r="1420" spans="1:10">
      <c r="A1420">
        <v>2</v>
      </c>
      <c r="B1420">
        <v>-91.838999999999999</v>
      </c>
      <c r="C1420">
        <v>655</v>
      </c>
      <c r="D1420">
        <v>175000</v>
      </c>
      <c r="E1420">
        <v>90</v>
      </c>
      <c r="F1420" s="3"/>
    </row>
    <row r="1421" spans="1:10">
      <c r="A1421">
        <v>3</v>
      </c>
      <c r="B1421">
        <v>-91.724000000000004</v>
      </c>
      <c r="C1421">
        <v>655</v>
      </c>
      <c r="D1421">
        <v>175000</v>
      </c>
      <c r="E1421">
        <v>83</v>
      </c>
      <c r="F1421" s="3"/>
    </row>
    <row r="1422" spans="1:10">
      <c r="A1422">
        <v>4</v>
      </c>
      <c r="B1422">
        <v>-91.611999999999995</v>
      </c>
      <c r="C1422">
        <v>655</v>
      </c>
      <c r="D1422">
        <v>175000</v>
      </c>
      <c r="E1422">
        <v>99</v>
      </c>
      <c r="F1422" s="3">
        <v>104.37868888087191</v>
      </c>
    </row>
    <row r="1423" spans="1:10">
      <c r="A1423">
        <v>5</v>
      </c>
      <c r="B1423">
        <v>-91.5</v>
      </c>
      <c r="C1423">
        <v>655</v>
      </c>
      <c r="D1423">
        <v>175000</v>
      </c>
      <c r="E1423">
        <v>110</v>
      </c>
      <c r="F1423" s="3">
        <v>104.90109120995331</v>
      </c>
    </row>
    <row r="1424" spans="1:10">
      <c r="A1424">
        <v>6</v>
      </c>
      <c r="B1424">
        <v>-91.394000000000005</v>
      </c>
      <c r="C1424">
        <v>655</v>
      </c>
      <c r="D1424">
        <v>175000</v>
      </c>
      <c r="E1424">
        <v>102</v>
      </c>
      <c r="F1424" s="3">
        <v>105.74109152144069</v>
      </c>
    </row>
    <row r="1425" spans="1:6">
      <c r="A1425">
        <v>7</v>
      </c>
      <c r="B1425">
        <v>-91.281000000000006</v>
      </c>
      <c r="C1425">
        <v>655</v>
      </c>
      <c r="D1425">
        <v>175000</v>
      </c>
      <c r="E1425">
        <v>94</v>
      </c>
      <c r="F1425" s="3">
        <v>107.59531357883907</v>
      </c>
    </row>
    <row r="1426" spans="1:6">
      <c r="A1426">
        <v>8</v>
      </c>
      <c r="B1426">
        <v>-91.165000000000006</v>
      </c>
      <c r="C1426">
        <v>655</v>
      </c>
      <c r="D1426">
        <v>175000</v>
      </c>
      <c r="E1426">
        <v>123</v>
      </c>
      <c r="F1426" s="3">
        <v>111.81030191678286</v>
      </c>
    </row>
    <row r="1427" spans="1:6">
      <c r="A1427">
        <v>9</v>
      </c>
      <c r="B1427">
        <v>-91.049000000000007</v>
      </c>
      <c r="C1427">
        <v>655</v>
      </c>
      <c r="D1427">
        <v>175000</v>
      </c>
      <c r="E1427">
        <v>123</v>
      </c>
      <c r="F1427" s="3">
        <v>120.52155654335439</v>
      </c>
    </row>
    <row r="1428" spans="1:6">
      <c r="A1428">
        <v>10</v>
      </c>
      <c r="B1428">
        <v>-90.933999999999997</v>
      </c>
      <c r="C1428">
        <v>655</v>
      </c>
      <c r="D1428">
        <v>175000</v>
      </c>
      <c r="E1428">
        <v>133</v>
      </c>
      <c r="F1428" s="3">
        <v>136.12450725506744</v>
      </c>
    </row>
    <row r="1429" spans="1:6">
      <c r="A1429">
        <v>11</v>
      </c>
      <c r="B1429">
        <v>-90.823999999999998</v>
      </c>
      <c r="C1429">
        <v>655</v>
      </c>
      <c r="D1429">
        <v>175000</v>
      </c>
      <c r="E1429">
        <v>151</v>
      </c>
      <c r="F1429" s="3">
        <v>158.94145380093008</v>
      </c>
    </row>
    <row r="1430" spans="1:6">
      <c r="A1430">
        <v>12</v>
      </c>
      <c r="B1430">
        <v>-90.709000000000003</v>
      </c>
      <c r="C1430">
        <v>655</v>
      </c>
      <c r="D1430">
        <v>175000</v>
      </c>
      <c r="E1430">
        <v>194</v>
      </c>
      <c r="F1430" s="3">
        <v>189.60591734248931</v>
      </c>
    </row>
    <row r="1431" spans="1:6">
      <c r="A1431">
        <v>13</v>
      </c>
      <c r="B1431">
        <v>-90.594999999999999</v>
      </c>
      <c r="C1431">
        <v>655</v>
      </c>
      <c r="D1431">
        <v>175000</v>
      </c>
      <c r="E1431">
        <v>230</v>
      </c>
      <c r="F1431" s="3">
        <v>221.26238376679103</v>
      </c>
    </row>
    <row r="1432" spans="1:6">
      <c r="A1432">
        <v>14</v>
      </c>
      <c r="B1432">
        <v>-90.486999999999995</v>
      </c>
      <c r="C1432">
        <v>655</v>
      </c>
      <c r="D1432">
        <v>175000</v>
      </c>
      <c r="E1432">
        <v>235</v>
      </c>
      <c r="F1432" s="3">
        <v>244.48955669631448</v>
      </c>
    </row>
    <row r="1433" spans="1:6">
      <c r="A1433">
        <v>15</v>
      </c>
      <c r="B1433">
        <v>-90.372</v>
      </c>
      <c r="C1433">
        <v>655</v>
      </c>
      <c r="D1433">
        <v>175000</v>
      </c>
      <c r="E1433">
        <v>252</v>
      </c>
      <c r="F1433" s="3">
        <v>254.06213066549671</v>
      </c>
    </row>
    <row r="1434" spans="1:6">
      <c r="A1434">
        <v>16</v>
      </c>
      <c r="B1434">
        <v>-90.256</v>
      </c>
      <c r="C1434">
        <v>655</v>
      </c>
      <c r="D1434">
        <v>175000</v>
      </c>
      <c r="E1434">
        <v>272</v>
      </c>
      <c r="F1434" s="3">
        <v>244.56541319869712</v>
      </c>
    </row>
    <row r="1435" spans="1:6">
      <c r="A1435">
        <v>17</v>
      </c>
      <c r="B1435">
        <v>-90.14</v>
      </c>
      <c r="C1435">
        <v>655</v>
      </c>
      <c r="D1435">
        <v>175000</v>
      </c>
      <c r="E1435">
        <v>207</v>
      </c>
      <c r="F1435" s="3">
        <v>219.56628919954014</v>
      </c>
    </row>
    <row r="1436" spans="1:6">
      <c r="A1436">
        <v>18</v>
      </c>
      <c r="B1436">
        <v>-90.025000000000006</v>
      </c>
      <c r="C1436">
        <v>655</v>
      </c>
      <c r="D1436">
        <v>175000</v>
      </c>
      <c r="E1436">
        <v>168</v>
      </c>
      <c r="F1436" s="3">
        <v>188.09310898425656</v>
      </c>
    </row>
    <row r="1437" spans="1:6">
      <c r="A1437">
        <v>19</v>
      </c>
      <c r="B1437">
        <v>-89.918999999999997</v>
      </c>
      <c r="C1437">
        <v>655</v>
      </c>
      <c r="D1437">
        <v>175000</v>
      </c>
      <c r="E1437">
        <v>181</v>
      </c>
      <c r="F1437" s="3">
        <v>160.80314944001503</v>
      </c>
    </row>
    <row r="1438" spans="1:6">
      <c r="A1438">
        <v>20</v>
      </c>
      <c r="B1438">
        <v>-89.805999999999997</v>
      </c>
      <c r="C1438">
        <v>655</v>
      </c>
      <c r="D1438">
        <v>175000</v>
      </c>
      <c r="E1438">
        <v>137</v>
      </c>
      <c r="F1438" s="3">
        <v>138.46603823882651</v>
      </c>
    </row>
    <row r="1439" spans="1:6">
      <c r="A1439">
        <v>21</v>
      </c>
      <c r="B1439">
        <v>-89.691000000000003</v>
      </c>
      <c r="C1439">
        <v>655</v>
      </c>
      <c r="D1439">
        <v>175000</v>
      </c>
      <c r="E1439">
        <v>121</v>
      </c>
      <c r="F1439" s="3">
        <v>124.06615747291126</v>
      </c>
    </row>
    <row r="1440" spans="1:6">
      <c r="A1440">
        <v>22</v>
      </c>
      <c r="B1440">
        <v>-89.576999999999998</v>
      </c>
      <c r="C1440">
        <v>655</v>
      </c>
      <c r="D1440">
        <v>175000</v>
      </c>
      <c r="E1440">
        <v>124</v>
      </c>
      <c r="F1440" s="3">
        <v>116.51125737824313</v>
      </c>
    </row>
    <row r="1441" spans="1:6">
      <c r="A1441">
        <v>23</v>
      </c>
      <c r="B1441">
        <v>-89.457999999999998</v>
      </c>
      <c r="C1441">
        <v>655</v>
      </c>
      <c r="D1441">
        <v>175000</v>
      </c>
      <c r="E1441">
        <v>135</v>
      </c>
      <c r="F1441" s="3">
        <v>113.10909076252878</v>
      </c>
    </row>
    <row r="1442" spans="1:6">
      <c r="A1442">
        <v>24</v>
      </c>
      <c r="B1442">
        <v>-89.341999999999999</v>
      </c>
      <c r="C1442">
        <v>655</v>
      </c>
      <c r="D1442">
        <v>175000</v>
      </c>
      <c r="E1442">
        <v>130</v>
      </c>
      <c r="F1442" s="3">
        <v>112.04762145418626</v>
      </c>
    </row>
    <row r="1443" spans="1:6">
      <c r="A1443">
        <v>25</v>
      </c>
      <c r="B1443">
        <v>-89.234999999999999</v>
      </c>
      <c r="C1443">
        <v>655</v>
      </c>
      <c r="D1443">
        <v>175000</v>
      </c>
      <c r="E1443">
        <v>128</v>
      </c>
      <c r="F1443" s="3">
        <v>111.92104798803874</v>
      </c>
    </row>
    <row r="1444" spans="1:6">
      <c r="A1444">
        <v>26</v>
      </c>
      <c r="B1444">
        <v>-89.13</v>
      </c>
      <c r="C1444">
        <v>655</v>
      </c>
      <c r="D1444">
        <v>175000</v>
      </c>
      <c r="E1444">
        <v>106</v>
      </c>
      <c r="F1444" s="3">
        <v>112.10067361397891</v>
      </c>
    </row>
    <row r="1445" spans="1:6">
      <c r="A1445">
        <v>27</v>
      </c>
      <c r="B1445">
        <v>-89.016000000000005</v>
      </c>
      <c r="C1445">
        <v>655</v>
      </c>
      <c r="D1445">
        <v>175000</v>
      </c>
      <c r="E1445">
        <v>111</v>
      </c>
      <c r="F1445" s="3">
        <v>112.41066770140597</v>
      </c>
    </row>
    <row r="1446" spans="1:6">
      <c r="A1446">
        <v>28</v>
      </c>
      <c r="B1446">
        <v>-88.896000000000001</v>
      </c>
      <c r="C1446">
        <v>655</v>
      </c>
      <c r="D1446">
        <v>175000</v>
      </c>
      <c r="E1446">
        <v>111</v>
      </c>
      <c r="F1446" s="3">
        <v>112.77364184380646</v>
      </c>
    </row>
    <row r="1447" spans="1:6">
      <c r="A1447">
        <v>29</v>
      </c>
      <c r="B1447">
        <v>-88.790999999999997</v>
      </c>
      <c r="C1447">
        <v>655</v>
      </c>
      <c r="D1447">
        <v>175000</v>
      </c>
      <c r="E1447">
        <v>122</v>
      </c>
      <c r="F1447" s="3">
        <v>113.09863558103532</v>
      </c>
    </row>
    <row r="1448" spans="1:6">
      <c r="A1448">
        <v>30</v>
      </c>
      <c r="B1448">
        <v>-88.671999999999997</v>
      </c>
      <c r="C1448">
        <v>655</v>
      </c>
      <c r="D1448">
        <v>175000</v>
      </c>
      <c r="E1448">
        <v>106</v>
      </c>
      <c r="F1448" s="3">
        <v>113.46866075454606</v>
      </c>
    </row>
    <row r="1449" spans="1:6">
      <c r="A1449">
        <v>31</v>
      </c>
      <c r="B1449">
        <v>-88.56</v>
      </c>
      <c r="C1449">
        <v>655</v>
      </c>
      <c r="D1449">
        <v>175000</v>
      </c>
      <c r="E1449">
        <v>94</v>
      </c>
      <c r="F1449" s="3">
        <v>113.81723093153374</v>
      </c>
    </row>
    <row r="1450" spans="1:6">
      <c r="A1450">
        <v>32</v>
      </c>
      <c r="B1450">
        <v>-88.451999999999998</v>
      </c>
      <c r="C1450">
        <v>655</v>
      </c>
      <c r="D1450">
        <v>175000</v>
      </c>
      <c r="E1450">
        <v>109</v>
      </c>
      <c r="F1450" s="3">
        <v>114.15339653895128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73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74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181</v>
      </c>
      <c r="B1468" t="s">
        <v>160</v>
      </c>
      <c r="C1468" t="s">
        <v>163</v>
      </c>
      <c r="D1468" t="s">
        <v>180</v>
      </c>
      <c r="E1468" t="s">
        <v>179</v>
      </c>
      <c r="F1468" t="s">
        <v>200</v>
      </c>
    </row>
    <row r="1469" spans="1:10">
      <c r="A1469">
        <v>1</v>
      </c>
      <c r="B1469">
        <v>-91.947999999999993</v>
      </c>
      <c r="C1469">
        <v>660</v>
      </c>
      <c r="D1469">
        <v>175000</v>
      </c>
      <c r="E1469">
        <v>93</v>
      </c>
      <c r="F1469" s="3"/>
      <c r="J1469" t="s">
        <v>241</v>
      </c>
    </row>
    <row r="1470" spans="1:10">
      <c r="A1470">
        <v>2</v>
      </c>
      <c r="B1470">
        <v>-91.838999999999999</v>
      </c>
      <c r="C1470">
        <v>660</v>
      </c>
      <c r="D1470">
        <v>175000</v>
      </c>
      <c r="E1470">
        <v>85</v>
      </c>
      <c r="F1470" s="3"/>
    </row>
    <row r="1471" spans="1:10">
      <c r="A1471">
        <v>3</v>
      </c>
      <c r="B1471">
        <v>-91.724000000000004</v>
      </c>
      <c r="C1471">
        <v>660</v>
      </c>
      <c r="D1471">
        <v>175000</v>
      </c>
      <c r="E1471">
        <v>96</v>
      </c>
      <c r="F1471" s="3"/>
    </row>
    <row r="1472" spans="1:10">
      <c r="A1472">
        <v>4</v>
      </c>
      <c r="B1472">
        <v>-91.611999999999995</v>
      </c>
      <c r="C1472">
        <v>660</v>
      </c>
      <c r="D1472">
        <v>175000</v>
      </c>
      <c r="E1472">
        <v>99</v>
      </c>
      <c r="F1472" s="3">
        <v>98.643008622426976</v>
      </c>
    </row>
    <row r="1473" spans="1:6">
      <c r="A1473">
        <v>5</v>
      </c>
      <c r="B1473">
        <v>-91.5</v>
      </c>
      <c r="C1473">
        <v>660</v>
      </c>
      <c r="D1473">
        <v>175000</v>
      </c>
      <c r="E1473">
        <v>91</v>
      </c>
      <c r="F1473" s="3">
        <v>99.553967276542551</v>
      </c>
    </row>
    <row r="1474" spans="1:6">
      <c r="A1474">
        <v>6</v>
      </c>
      <c r="B1474">
        <v>-91.394000000000005</v>
      </c>
      <c r="C1474">
        <v>660</v>
      </c>
      <c r="D1474">
        <v>175000</v>
      </c>
      <c r="E1474">
        <v>95</v>
      </c>
      <c r="F1474" s="3">
        <v>100.816296510323</v>
      </c>
    </row>
    <row r="1475" spans="1:6">
      <c r="A1475">
        <v>7</v>
      </c>
      <c r="B1475">
        <v>-91.281000000000006</v>
      </c>
      <c r="C1475">
        <v>660</v>
      </c>
      <c r="D1475">
        <v>175000</v>
      </c>
      <c r="E1475">
        <v>112</v>
      </c>
      <c r="F1475" s="3">
        <v>103.15299100074782</v>
      </c>
    </row>
    <row r="1476" spans="1:6">
      <c r="A1476">
        <v>8</v>
      </c>
      <c r="B1476">
        <v>-91.165000000000006</v>
      </c>
      <c r="C1476">
        <v>660</v>
      </c>
      <c r="D1476">
        <v>175000</v>
      </c>
      <c r="E1476">
        <v>120</v>
      </c>
      <c r="F1476" s="3">
        <v>107.71517733180895</v>
      </c>
    </row>
    <row r="1477" spans="1:6">
      <c r="A1477">
        <v>9</v>
      </c>
      <c r="B1477">
        <v>-91.049000000000007</v>
      </c>
      <c r="C1477">
        <v>660</v>
      </c>
      <c r="D1477">
        <v>175000</v>
      </c>
      <c r="E1477">
        <v>103</v>
      </c>
      <c r="F1477" s="3">
        <v>116.14739188789166</v>
      </c>
    </row>
    <row r="1478" spans="1:6">
      <c r="A1478">
        <v>10</v>
      </c>
      <c r="B1478">
        <v>-90.933999999999997</v>
      </c>
      <c r="C1478">
        <v>660</v>
      </c>
      <c r="D1478">
        <v>175000</v>
      </c>
      <c r="E1478">
        <v>146</v>
      </c>
      <c r="F1478" s="3">
        <v>130.12516971029197</v>
      </c>
    </row>
    <row r="1479" spans="1:6">
      <c r="A1479">
        <v>11</v>
      </c>
      <c r="B1479">
        <v>-90.823999999999998</v>
      </c>
      <c r="C1479">
        <v>660</v>
      </c>
      <c r="D1479">
        <v>175000</v>
      </c>
      <c r="E1479">
        <v>141</v>
      </c>
      <c r="F1479" s="3">
        <v>149.59172347190139</v>
      </c>
    </row>
    <row r="1480" spans="1:6">
      <c r="A1480">
        <v>12</v>
      </c>
      <c r="B1480">
        <v>-90.709000000000003</v>
      </c>
      <c r="C1480">
        <v>660</v>
      </c>
      <c r="D1480">
        <v>175000</v>
      </c>
      <c r="E1480">
        <v>191</v>
      </c>
      <c r="F1480" s="3">
        <v>175.14457192385461</v>
      </c>
    </row>
    <row r="1481" spans="1:6">
      <c r="A1481">
        <v>13</v>
      </c>
      <c r="B1481">
        <v>-90.594999999999999</v>
      </c>
      <c r="C1481">
        <v>660</v>
      </c>
      <c r="D1481">
        <v>175000</v>
      </c>
      <c r="E1481">
        <v>183</v>
      </c>
      <c r="F1481" s="3">
        <v>201.70668421925004</v>
      </c>
    </row>
    <row r="1482" spans="1:6">
      <c r="A1482">
        <v>14</v>
      </c>
      <c r="B1482">
        <v>-90.486999999999995</v>
      </c>
      <c r="C1482">
        <v>660</v>
      </c>
      <c r="D1482">
        <v>175000</v>
      </c>
      <c r="E1482">
        <v>239</v>
      </c>
      <c r="F1482" s="3">
        <v>222.35920288161191</v>
      </c>
    </row>
    <row r="1483" spans="1:6">
      <c r="A1483">
        <v>15</v>
      </c>
      <c r="B1483">
        <v>-90.372</v>
      </c>
      <c r="C1483">
        <v>660</v>
      </c>
      <c r="D1483">
        <v>175000</v>
      </c>
      <c r="E1483">
        <v>222</v>
      </c>
      <c r="F1483" s="3">
        <v>233.53366273793833</v>
      </c>
    </row>
    <row r="1484" spans="1:6">
      <c r="A1484">
        <v>16</v>
      </c>
      <c r="B1484">
        <v>-90.256</v>
      </c>
      <c r="C1484">
        <v>660</v>
      </c>
      <c r="D1484">
        <v>175000</v>
      </c>
      <c r="E1484">
        <v>226</v>
      </c>
      <c r="F1484" s="3">
        <v>230.16921285921831</v>
      </c>
    </row>
    <row r="1485" spans="1:6">
      <c r="A1485">
        <v>17</v>
      </c>
      <c r="B1485">
        <v>-90.14</v>
      </c>
      <c r="C1485">
        <v>660</v>
      </c>
      <c r="D1485">
        <v>175000</v>
      </c>
      <c r="E1485">
        <v>220</v>
      </c>
      <c r="F1485" s="3">
        <v>213.47782952099323</v>
      </c>
    </row>
    <row r="1486" spans="1:6">
      <c r="A1486">
        <v>18</v>
      </c>
      <c r="B1486">
        <v>-90.025000000000006</v>
      </c>
      <c r="C1486">
        <v>660</v>
      </c>
      <c r="D1486">
        <v>175000</v>
      </c>
      <c r="E1486">
        <v>202</v>
      </c>
      <c r="F1486" s="3">
        <v>189.19579170130376</v>
      </c>
    </row>
    <row r="1487" spans="1:6">
      <c r="A1487">
        <v>19</v>
      </c>
      <c r="B1487">
        <v>-89.918999999999997</v>
      </c>
      <c r="C1487">
        <v>660</v>
      </c>
      <c r="D1487">
        <v>175000</v>
      </c>
      <c r="E1487">
        <v>168</v>
      </c>
      <c r="F1487" s="3">
        <v>165.79337889700378</v>
      </c>
    </row>
    <row r="1488" spans="1:6">
      <c r="A1488">
        <v>20</v>
      </c>
      <c r="B1488">
        <v>-89.805999999999997</v>
      </c>
      <c r="C1488">
        <v>660</v>
      </c>
      <c r="D1488">
        <v>175000</v>
      </c>
      <c r="E1488">
        <v>139</v>
      </c>
      <c r="F1488" s="3">
        <v>144.54113010004323</v>
      </c>
    </row>
    <row r="1489" spans="1:6">
      <c r="A1489">
        <v>21</v>
      </c>
      <c r="B1489">
        <v>-89.691000000000003</v>
      </c>
      <c r="C1489">
        <v>660</v>
      </c>
      <c r="D1489">
        <v>175000</v>
      </c>
      <c r="E1489">
        <v>116</v>
      </c>
      <c r="F1489" s="3">
        <v>129.1659319514192</v>
      </c>
    </row>
    <row r="1490" spans="1:6">
      <c r="A1490">
        <v>22</v>
      </c>
      <c r="B1490">
        <v>-89.576999999999998</v>
      </c>
      <c r="C1490">
        <v>660</v>
      </c>
      <c r="D1490">
        <v>175000</v>
      </c>
      <c r="E1490">
        <v>116</v>
      </c>
      <c r="F1490" s="3">
        <v>120.0189566590368</v>
      </c>
    </row>
    <row r="1491" spans="1:6">
      <c r="A1491">
        <v>23</v>
      </c>
      <c r="B1491">
        <v>-89.457999999999998</v>
      </c>
      <c r="C1491">
        <v>660</v>
      </c>
      <c r="D1491">
        <v>175000</v>
      </c>
      <c r="E1491">
        <v>126</v>
      </c>
      <c r="F1491" s="3">
        <v>115.29165916392209</v>
      </c>
    </row>
    <row r="1492" spans="1:6">
      <c r="A1492">
        <v>24</v>
      </c>
      <c r="B1492">
        <v>-89.341999999999999</v>
      </c>
      <c r="C1492">
        <v>660</v>
      </c>
      <c r="D1492">
        <v>175000</v>
      </c>
      <c r="E1492">
        <v>122</v>
      </c>
      <c r="F1492" s="3">
        <v>113.56165438310599</v>
      </c>
    </row>
    <row r="1493" spans="1:6">
      <c r="A1493">
        <v>25</v>
      </c>
      <c r="B1493">
        <v>-89.234999999999999</v>
      </c>
      <c r="C1493">
        <v>660</v>
      </c>
      <c r="D1493">
        <v>175000</v>
      </c>
      <c r="E1493">
        <v>121</v>
      </c>
      <c r="F1493" s="3">
        <v>113.2678755646822</v>
      </c>
    </row>
    <row r="1494" spans="1:6">
      <c r="A1494">
        <v>26</v>
      </c>
      <c r="B1494">
        <v>-89.13</v>
      </c>
      <c r="C1494">
        <v>660</v>
      </c>
      <c r="D1494">
        <v>175000</v>
      </c>
      <c r="E1494">
        <v>115</v>
      </c>
      <c r="F1494" s="3">
        <v>113.53741737618998</v>
      </c>
    </row>
    <row r="1495" spans="1:6">
      <c r="A1495">
        <v>27</v>
      </c>
      <c r="B1495">
        <v>-89.016000000000005</v>
      </c>
      <c r="C1495">
        <v>660</v>
      </c>
      <c r="D1495">
        <v>175000</v>
      </c>
      <c r="E1495">
        <v>116</v>
      </c>
      <c r="F1495" s="3">
        <v>114.08555831028752</v>
      </c>
    </row>
    <row r="1496" spans="1:6">
      <c r="A1496">
        <v>28</v>
      </c>
      <c r="B1496">
        <v>-88.896000000000001</v>
      </c>
      <c r="C1496">
        <v>660</v>
      </c>
      <c r="D1496">
        <v>175000</v>
      </c>
      <c r="E1496">
        <v>119</v>
      </c>
      <c r="F1496" s="3">
        <v>114.76286775575599</v>
      </c>
    </row>
    <row r="1497" spans="1:6">
      <c r="A1497">
        <v>29</v>
      </c>
      <c r="B1497">
        <v>-88.790999999999997</v>
      </c>
      <c r="C1497">
        <v>660</v>
      </c>
      <c r="D1497">
        <v>175000</v>
      </c>
      <c r="E1497">
        <v>121</v>
      </c>
      <c r="F1497" s="3">
        <v>115.38096781787954</v>
      </c>
    </row>
    <row r="1498" spans="1:6">
      <c r="A1498">
        <v>30</v>
      </c>
      <c r="B1498">
        <v>-88.671999999999997</v>
      </c>
      <c r="C1498">
        <v>660</v>
      </c>
      <c r="D1498">
        <v>175000</v>
      </c>
      <c r="E1498">
        <v>134</v>
      </c>
      <c r="F1498" s="3">
        <v>116.08898177452575</v>
      </c>
    </row>
    <row r="1499" spans="1:6">
      <c r="A1499">
        <v>31</v>
      </c>
      <c r="B1499">
        <v>-88.56</v>
      </c>
      <c r="C1499">
        <v>660</v>
      </c>
      <c r="D1499">
        <v>175000</v>
      </c>
      <c r="E1499">
        <v>91</v>
      </c>
      <c r="F1499" s="3">
        <v>116.75711144999845</v>
      </c>
    </row>
    <row r="1500" spans="1:6">
      <c r="A1500">
        <v>32</v>
      </c>
      <c r="B1500">
        <v>-88.451999999999998</v>
      </c>
      <c r="C1500">
        <v>660</v>
      </c>
      <c r="D1500">
        <v>175000</v>
      </c>
      <c r="E1500">
        <v>114</v>
      </c>
      <c r="F1500" s="3">
        <v>117.40171192484181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75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76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181</v>
      </c>
      <c r="B1518" t="s">
        <v>160</v>
      </c>
      <c r="C1518" t="s">
        <v>163</v>
      </c>
      <c r="D1518" t="s">
        <v>180</v>
      </c>
      <c r="E1518" t="s">
        <v>179</v>
      </c>
      <c r="F1518" t="s">
        <v>200</v>
      </c>
    </row>
    <row r="1519" spans="1:10">
      <c r="A1519">
        <v>1</v>
      </c>
      <c r="B1519">
        <v>-91.947999999999993</v>
      </c>
      <c r="C1519">
        <v>658</v>
      </c>
      <c r="D1519">
        <v>175000</v>
      </c>
      <c r="E1519">
        <v>48</v>
      </c>
      <c r="F1519" s="3"/>
      <c r="J1519" t="s">
        <v>242</v>
      </c>
    </row>
    <row r="1520" spans="1:10">
      <c r="A1520">
        <v>2</v>
      </c>
      <c r="B1520">
        <v>-91.838999999999999</v>
      </c>
      <c r="C1520">
        <v>658</v>
      </c>
      <c r="D1520">
        <v>175000</v>
      </c>
      <c r="E1520">
        <v>83</v>
      </c>
      <c r="F1520" s="3"/>
    </row>
    <row r="1521" spans="1:6">
      <c r="A1521">
        <v>3</v>
      </c>
      <c r="B1521">
        <v>-91.724000000000004</v>
      </c>
      <c r="C1521">
        <v>658</v>
      </c>
      <c r="D1521">
        <v>175000</v>
      </c>
      <c r="E1521">
        <v>103</v>
      </c>
      <c r="F1521" s="3"/>
    </row>
    <row r="1522" spans="1:6">
      <c r="A1522">
        <v>4</v>
      </c>
      <c r="B1522">
        <v>-91.611999999999995</v>
      </c>
      <c r="C1522">
        <v>658</v>
      </c>
      <c r="D1522">
        <v>175000</v>
      </c>
      <c r="E1522">
        <v>82</v>
      </c>
      <c r="F1522" s="3">
        <v>91.230964326773162</v>
      </c>
    </row>
    <row r="1523" spans="1:6">
      <c r="A1523">
        <v>5</v>
      </c>
      <c r="B1523">
        <v>-91.5</v>
      </c>
      <c r="C1523">
        <v>658</v>
      </c>
      <c r="D1523">
        <v>175000</v>
      </c>
      <c r="E1523">
        <v>92</v>
      </c>
      <c r="F1523" s="3">
        <v>92.940325875370007</v>
      </c>
    </row>
    <row r="1524" spans="1:6">
      <c r="A1524">
        <v>6</v>
      </c>
      <c r="B1524">
        <v>-91.394000000000005</v>
      </c>
      <c r="C1524">
        <v>658</v>
      </c>
      <c r="D1524">
        <v>175000</v>
      </c>
      <c r="E1524">
        <v>99</v>
      </c>
      <c r="F1524" s="3">
        <v>95.572492584518784</v>
      </c>
    </row>
    <row r="1525" spans="1:6">
      <c r="A1525">
        <v>7</v>
      </c>
      <c r="B1525">
        <v>-91.281000000000006</v>
      </c>
      <c r="C1525">
        <v>658</v>
      </c>
      <c r="D1525">
        <v>175000</v>
      </c>
      <c r="E1525">
        <v>106</v>
      </c>
      <c r="F1525" s="3">
        <v>100.33484595241163</v>
      </c>
    </row>
    <row r="1526" spans="1:6">
      <c r="A1526">
        <v>8</v>
      </c>
      <c r="B1526">
        <v>-91.165000000000006</v>
      </c>
      <c r="C1526">
        <v>658</v>
      </c>
      <c r="D1526">
        <v>175000</v>
      </c>
      <c r="E1526">
        <v>119</v>
      </c>
      <c r="F1526" s="3">
        <v>108.59788786639335</v>
      </c>
    </row>
    <row r="1527" spans="1:6">
      <c r="A1527">
        <v>9</v>
      </c>
      <c r="B1527">
        <v>-91.049000000000007</v>
      </c>
      <c r="C1527">
        <v>658</v>
      </c>
      <c r="D1527">
        <v>175000</v>
      </c>
      <c r="E1527">
        <v>115</v>
      </c>
      <c r="F1527" s="3">
        <v>121.67995130911008</v>
      </c>
    </row>
    <row r="1528" spans="1:6">
      <c r="A1528">
        <v>10</v>
      </c>
      <c r="B1528">
        <v>-90.933999999999997</v>
      </c>
      <c r="C1528">
        <v>658</v>
      </c>
      <c r="D1528">
        <v>175000</v>
      </c>
      <c r="E1528">
        <v>142</v>
      </c>
      <c r="F1528" s="3">
        <v>140.26741300338745</v>
      </c>
    </row>
    <row r="1529" spans="1:6">
      <c r="A1529">
        <v>11</v>
      </c>
      <c r="B1529">
        <v>-90.823999999999998</v>
      </c>
      <c r="C1529">
        <v>658</v>
      </c>
      <c r="D1529">
        <v>175000</v>
      </c>
      <c r="E1529">
        <v>157</v>
      </c>
      <c r="F1529" s="3">
        <v>162.85360099998979</v>
      </c>
    </row>
    <row r="1530" spans="1:6">
      <c r="A1530">
        <v>12</v>
      </c>
      <c r="B1530">
        <v>-90.709000000000003</v>
      </c>
      <c r="C1530">
        <v>658</v>
      </c>
      <c r="D1530">
        <v>175000</v>
      </c>
      <c r="E1530">
        <v>190</v>
      </c>
      <c r="F1530" s="3">
        <v>189.17872106129551</v>
      </c>
    </row>
    <row r="1531" spans="1:6">
      <c r="A1531">
        <v>13</v>
      </c>
      <c r="B1531">
        <v>-90.594999999999999</v>
      </c>
      <c r="C1531">
        <v>658</v>
      </c>
      <c r="D1531">
        <v>175000</v>
      </c>
      <c r="E1531">
        <v>205</v>
      </c>
      <c r="F1531" s="3">
        <v>213.85927306148881</v>
      </c>
    </row>
    <row r="1532" spans="1:6">
      <c r="A1532">
        <v>14</v>
      </c>
      <c r="B1532">
        <v>-90.486999999999995</v>
      </c>
      <c r="C1532">
        <v>658</v>
      </c>
      <c r="D1532">
        <v>175000</v>
      </c>
      <c r="E1532">
        <v>242</v>
      </c>
      <c r="F1532" s="3">
        <v>231.36665417148953</v>
      </c>
    </row>
    <row r="1533" spans="1:6">
      <c r="A1533">
        <v>15</v>
      </c>
      <c r="B1533">
        <v>-90.372</v>
      </c>
      <c r="C1533">
        <v>658</v>
      </c>
      <c r="D1533">
        <v>175000</v>
      </c>
      <c r="E1533">
        <v>246</v>
      </c>
      <c r="F1533" s="3">
        <v>239.58818208239998</v>
      </c>
    </row>
    <row r="1534" spans="1:6">
      <c r="A1534">
        <v>16</v>
      </c>
      <c r="B1534">
        <v>-90.256</v>
      </c>
      <c r="C1534">
        <v>658</v>
      </c>
      <c r="D1534">
        <v>175000</v>
      </c>
      <c r="E1534">
        <v>233</v>
      </c>
      <c r="F1534" s="3">
        <v>235.11402942282092</v>
      </c>
    </row>
    <row r="1535" spans="1:6">
      <c r="A1535">
        <v>17</v>
      </c>
      <c r="B1535">
        <v>-90.14</v>
      </c>
      <c r="C1535">
        <v>658</v>
      </c>
      <c r="D1535">
        <v>175000</v>
      </c>
      <c r="E1535">
        <v>226</v>
      </c>
      <c r="F1535" s="3">
        <v>219.22418332810466</v>
      </c>
    </row>
    <row r="1536" spans="1:6">
      <c r="A1536">
        <v>18</v>
      </c>
      <c r="B1536">
        <v>-90.025000000000006</v>
      </c>
      <c r="C1536">
        <v>658</v>
      </c>
      <c r="D1536">
        <v>175000</v>
      </c>
      <c r="E1536">
        <v>191</v>
      </c>
      <c r="F1536" s="3">
        <v>196.33591896779029</v>
      </c>
    </row>
    <row r="1537" spans="1:6">
      <c r="A1537">
        <v>19</v>
      </c>
      <c r="B1537">
        <v>-89.918999999999997</v>
      </c>
      <c r="C1537">
        <v>658</v>
      </c>
      <c r="D1537">
        <v>175000</v>
      </c>
      <c r="E1537">
        <v>158</v>
      </c>
      <c r="F1537" s="3">
        <v>173.41442388964757</v>
      </c>
    </row>
    <row r="1538" spans="1:6">
      <c r="A1538">
        <v>20</v>
      </c>
      <c r="B1538">
        <v>-89.805999999999997</v>
      </c>
      <c r="C1538">
        <v>658</v>
      </c>
      <c r="D1538">
        <v>175000</v>
      </c>
      <c r="E1538">
        <v>153</v>
      </c>
      <c r="F1538" s="3">
        <v>151.11310524220903</v>
      </c>
    </row>
    <row r="1539" spans="1:6">
      <c r="A1539">
        <v>21</v>
      </c>
      <c r="B1539">
        <v>-89.691000000000003</v>
      </c>
      <c r="C1539">
        <v>658</v>
      </c>
      <c r="D1539">
        <v>175000</v>
      </c>
      <c r="E1539">
        <v>161</v>
      </c>
      <c r="F1539" s="3">
        <v>133.26549068248755</v>
      </c>
    </row>
    <row r="1540" spans="1:6">
      <c r="A1540">
        <v>22</v>
      </c>
      <c r="B1540">
        <v>-89.576999999999998</v>
      </c>
      <c r="C1540">
        <v>658</v>
      </c>
      <c r="D1540">
        <v>175000</v>
      </c>
      <c r="E1540">
        <v>113</v>
      </c>
      <c r="F1540" s="3">
        <v>121.12872558091559</v>
      </c>
    </row>
    <row r="1541" spans="1:6">
      <c r="A1541">
        <v>23</v>
      </c>
      <c r="B1541">
        <v>-89.457999999999998</v>
      </c>
      <c r="C1541">
        <v>658</v>
      </c>
      <c r="D1541">
        <v>175000</v>
      </c>
      <c r="E1541">
        <v>106</v>
      </c>
      <c r="F1541" s="3">
        <v>113.61533282560934</v>
      </c>
    </row>
    <row r="1542" spans="1:6">
      <c r="A1542">
        <v>24</v>
      </c>
      <c r="B1542">
        <v>-89.341999999999999</v>
      </c>
      <c r="C1542">
        <v>658</v>
      </c>
      <c r="D1542">
        <v>175000</v>
      </c>
      <c r="E1542">
        <v>117</v>
      </c>
      <c r="F1542" s="3">
        <v>109.95903944469592</v>
      </c>
    </row>
    <row r="1543" spans="1:6">
      <c r="A1543">
        <v>25</v>
      </c>
      <c r="B1543">
        <v>-89.234999999999999</v>
      </c>
      <c r="C1543">
        <v>658</v>
      </c>
      <c r="D1543">
        <v>175000</v>
      </c>
      <c r="E1543">
        <v>108</v>
      </c>
      <c r="F1543" s="3">
        <v>108.60109918794181</v>
      </c>
    </row>
    <row r="1544" spans="1:6">
      <c r="A1544">
        <v>26</v>
      </c>
      <c r="B1544">
        <v>-89.13</v>
      </c>
      <c r="C1544">
        <v>658</v>
      </c>
      <c r="D1544">
        <v>175000</v>
      </c>
      <c r="E1544">
        <v>114</v>
      </c>
      <c r="F1544" s="3">
        <v>108.33149535470362</v>
      </c>
    </row>
    <row r="1545" spans="1:6">
      <c r="A1545">
        <v>27</v>
      </c>
      <c r="B1545">
        <v>-89.016000000000005</v>
      </c>
      <c r="C1545">
        <v>658</v>
      </c>
      <c r="D1545">
        <v>175000</v>
      </c>
      <c r="E1545">
        <v>111</v>
      </c>
      <c r="F1545" s="3">
        <v>108.64808172380471</v>
      </c>
    </row>
    <row r="1546" spans="1:6">
      <c r="A1546">
        <v>28</v>
      </c>
      <c r="B1546">
        <v>-88.896000000000001</v>
      </c>
      <c r="C1546">
        <v>658</v>
      </c>
      <c r="D1546">
        <v>175000</v>
      </c>
      <c r="E1546">
        <v>120</v>
      </c>
      <c r="F1546" s="3">
        <v>109.28910781455859</v>
      </c>
    </row>
    <row r="1547" spans="1:6">
      <c r="A1547">
        <v>29</v>
      </c>
      <c r="B1547">
        <v>-88.790999999999997</v>
      </c>
      <c r="C1547">
        <v>658</v>
      </c>
      <c r="D1547">
        <v>175000</v>
      </c>
      <c r="E1547">
        <v>108</v>
      </c>
      <c r="F1547" s="3">
        <v>109.95363134141188</v>
      </c>
    </row>
    <row r="1548" spans="1:6">
      <c r="A1548">
        <v>30</v>
      </c>
      <c r="B1548">
        <v>-88.671999999999997</v>
      </c>
      <c r="C1548">
        <v>658</v>
      </c>
      <c r="D1548">
        <v>175000</v>
      </c>
      <c r="E1548">
        <v>114</v>
      </c>
      <c r="F1548" s="3">
        <v>110.74841593363423</v>
      </c>
    </row>
    <row r="1549" spans="1:6">
      <c r="A1549">
        <v>31</v>
      </c>
      <c r="B1549">
        <v>-88.56</v>
      </c>
      <c r="C1549">
        <v>658</v>
      </c>
      <c r="D1549">
        <v>175000</v>
      </c>
      <c r="E1549">
        <v>101</v>
      </c>
      <c r="F1549" s="3">
        <v>111.50993014446611</v>
      </c>
    </row>
    <row r="1550" spans="1:6">
      <c r="A1550">
        <v>32</v>
      </c>
      <c r="B1550">
        <v>-88.451999999999998</v>
      </c>
      <c r="C1550">
        <v>658</v>
      </c>
      <c r="D1550">
        <v>175000</v>
      </c>
      <c r="E1550">
        <v>106</v>
      </c>
      <c r="F1550" s="3">
        <v>112.24788805764344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77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78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181</v>
      </c>
      <c r="B1568" t="s">
        <v>160</v>
      </c>
      <c r="C1568" t="s">
        <v>163</v>
      </c>
      <c r="D1568" t="s">
        <v>180</v>
      </c>
      <c r="E1568" t="s">
        <v>179</v>
      </c>
      <c r="F1568" t="s">
        <v>200</v>
      </c>
    </row>
    <row r="1569" spans="1:10">
      <c r="A1569">
        <v>1</v>
      </c>
      <c r="B1569">
        <v>-91.947999999999993</v>
      </c>
      <c r="C1569">
        <v>656</v>
      </c>
      <c r="D1569">
        <v>175000</v>
      </c>
      <c r="E1569">
        <v>79</v>
      </c>
      <c r="F1569" s="3"/>
      <c r="J1569" t="s">
        <v>243</v>
      </c>
    </row>
    <row r="1570" spans="1:10">
      <c r="A1570">
        <v>2</v>
      </c>
      <c r="B1570">
        <v>-91.838999999999999</v>
      </c>
      <c r="C1570">
        <v>656</v>
      </c>
      <c r="D1570">
        <v>175000</v>
      </c>
      <c r="E1570">
        <v>96</v>
      </c>
      <c r="F1570" s="3"/>
    </row>
    <row r="1571" spans="1:10">
      <c r="A1571">
        <v>3</v>
      </c>
      <c r="B1571">
        <v>-91.724000000000004</v>
      </c>
      <c r="C1571">
        <v>656</v>
      </c>
      <c r="D1571">
        <v>175000</v>
      </c>
      <c r="E1571">
        <v>85</v>
      </c>
      <c r="F1571" s="3"/>
    </row>
    <row r="1572" spans="1:10">
      <c r="A1572">
        <v>4</v>
      </c>
      <c r="B1572">
        <v>-91.611999999999995</v>
      </c>
      <c r="C1572">
        <v>656</v>
      </c>
      <c r="D1572">
        <v>175000</v>
      </c>
      <c r="E1572">
        <v>97</v>
      </c>
      <c r="F1572" s="3">
        <v>107.25012507980017</v>
      </c>
    </row>
    <row r="1573" spans="1:10">
      <c r="A1573">
        <v>5</v>
      </c>
      <c r="B1573">
        <v>-91.5</v>
      </c>
      <c r="C1573">
        <v>656</v>
      </c>
      <c r="D1573">
        <v>175000</v>
      </c>
      <c r="E1573">
        <v>111</v>
      </c>
      <c r="F1573" s="3">
        <v>107.60650314425779</v>
      </c>
    </row>
    <row r="1574" spans="1:10">
      <c r="A1574">
        <v>6</v>
      </c>
      <c r="B1574">
        <v>-91.394000000000005</v>
      </c>
      <c r="C1574">
        <v>656</v>
      </c>
      <c r="D1574">
        <v>175000</v>
      </c>
      <c r="E1574">
        <v>99</v>
      </c>
      <c r="F1574" s="3">
        <v>108.11479830110844</v>
      </c>
    </row>
    <row r="1575" spans="1:10">
      <c r="A1575">
        <v>7</v>
      </c>
      <c r="B1575">
        <v>-91.281000000000006</v>
      </c>
      <c r="C1575">
        <v>656</v>
      </c>
      <c r="D1575">
        <v>175000</v>
      </c>
      <c r="E1575">
        <v>115</v>
      </c>
      <c r="F1575" s="3">
        <v>109.19764681793313</v>
      </c>
    </row>
    <row r="1576" spans="1:10">
      <c r="A1576">
        <v>8</v>
      </c>
      <c r="B1576">
        <v>-91.165000000000006</v>
      </c>
      <c r="C1576">
        <v>656</v>
      </c>
      <c r="D1576">
        <v>175000</v>
      </c>
      <c r="E1576">
        <v>119</v>
      </c>
      <c r="F1576" s="3">
        <v>111.79261451646784</v>
      </c>
    </row>
    <row r="1577" spans="1:10">
      <c r="A1577">
        <v>9</v>
      </c>
      <c r="B1577">
        <v>-91.049000000000007</v>
      </c>
      <c r="C1577">
        <v>656</v>
      </c>
      <c r="D1577">
        <v>175000</v>
      </c>
      <c r="E1577">
        <v>124</v>
      </c>
      <c r="F1577" s="3">
        <v>117.66658938057063</v>
      </c>
    </row>
    <row r="1578" spans="1:10">
      <c r="A1578">
        <v>10</v>
      </c>
      <c r="B1578">
        <v>-90.933999999999997</v>
      </c>
      <c r="C1578">
        <v>656</v>
      </c>
      <c r="D1578">
        <v>175000</v>
      </c>
      <c r="E1578">
        <v>137</v>
      </c>
      <c r="F1578" s="3">
        <v>129.27595048253679</v>
      </c>
    </row>
    <row r="1579" spans="1:10">
      <c r="A1579">
        <v>11</v>
      </c>
      <c r="B1579">
        <v>-90.823999999999998</v>
      </c>
      <c r="C1579">
        <v>656</v>
      </c>
      <c r="D1579">
        <v>175000</v>
      </c>
      <c r="E1579">
        <v>141</v>
      </c>
      <c r="F1579" s="3">
        <v>147.94094309168258</v>
      </c>
    </row>
    <row r="1580" spans="1:10">
      <c r="A1580">
        <v>12</v>
      </c>
      <c r="B1580">
        <v>-90.709000000000003</v>
      </c>
      <c r="C1580">
        <v>656</v>
      </c>
      <c r="D1580">
        <v>175000</v>
      </c>
      <c r="E1580">
        <v>180</v>
      </c>
      <c r="F1580" s="3">
        <v>175.50651751973305</v>
      </c>
    </row>
    <row r="1581" spans="1:10">
      <c r="A1581">
        <v>13</v>
      </c>
      <c r="B1581">
        <v>-90.594999999999999</v>
      </c>
      <c r="C1581">
        <v>656</v>
      </c>
      <c r="D1581">
        <v>175000</v>
      </c>
      <c r="E1581">
        <v>190</v>
      </c>
      <c r="F1581" s="3">
        <v>206.99226641307354</v>
      </c>
    </row>
    <row r="1582" spans="1:10">
      <c r="A1582">
        <v>14</v>
      </c>
      <c r="B1582">
        <v>-90.486999999999995</v>
      </c>
      <c r="C1582">
        <v>656</v>
      </c>
      <c r="D1582">
        <v>175000</v>
      </c>
      <c r="E1582">
        <v>238</v>
      </c>
      <c r="F1582" s="3">
        <v>233.23332818386942</v>
      </c>
    </row>
    <row r="1583" spans="1:10">
      <c r="A1583">
        <v>15</v>
      </c>
      <c r="B1583">
        <v>-90.372</v>
      </c>
      <c r="C1583">
        <v>656</v>
      </c>
      <c r="D1583">
        <v>175000</v>
      </c>
      <c r="E1583">
        <v>256</v>
      </c>
      <c r="F1583" s="3">
        <v>248.27770764111213</v>
      </c>
    </row>
    <row r="1584" spans="1:10">
      <c r="A1584">
        <v>16</v>
      </c>
      <c r="B1584">
        <v>-90.256</v>
      </c>
      <c r="C1584">
        <v>656</v>
      </c>
      <c r="D1584">
        <v>175000</v>
      </c>
      <c r="E1584">
        <v>257</v>
      </c>
      <c r="F1584" s="3">
        <v>244.34620504706601</v>
      </c>
    </row>
    <row r="1585" spans="1:6">
      <c r="A1585">
        <v>17</v>
      </c>
      <c r="B1585">
        <v>-90.14</v>
      </c>
      <c r="C1585">
        <v>656</v>
      </c>
      <c r="D1585">
        <v>175000</v>
      </c>
      <c r="E1585">
        <v>218</v>
      </c>
      <c r="F1585" s="3">
        <v>222.95545078365299</v>
      </c>
    </row>
    <row r="1586" spans="1:6">
      <c r="A1586">
        <v>18</v>
      </c>
      <c r="B1586">
        <v>-90.025000000000006</v>
      </c>
      <c r="C1586">
        <v>656</v>
      </c>
      <c r="D1586">
        <v>175000</v>
      </c>
      <c r="E1586">
        <v>185</v>
      </c>
      <c r="F1586" s="3">
        <v>192.62195577393013</v>
      </c>
    </row>
    <row r="1587" spans="1:6">
      <c r="A1587">
        <v>19</v>
      </c>
      <c r="B1587">
        <v>-89.918999999999997</v>
      </c>
      <c r="C1587">
        <v>656</v>
      </c>
      <c r="D1587">
        <v>175000</v>
      </c>
      <c r="E1587">
        <v>166</v>
      </c>
      <c r="F1587" s="3">
        <v>164.91033792416803</v>
      </c>
    </row>
    <row r="1588" spans="1:6">
      <c r="A1588">
        <v>20</v>
      </c>
      <c r="B1588">
        <v>-89.805999999999997</v>
      </c>
      <c r="C1588">
        <v>656</v>
      </c>
      <c r="D1588">
        <v>175000</v>
      </c>
      <c r="E1588">
        <v>132</v>
      </c>
      <c r="F1588" s="3">
        <v>141.60298405353686</v>
      </c>
    </row>
    <row r="1589" spans="1:6">
      <c r="A1589">
        <v>21</v>
      </c>
      <c r="B1589">
        <v>-89.691000000000003</v>
      </c>
      <c r="C1589">
        <v>656</v>
      </c>
      <c r="D1589">
        <v>175000</v>
      </c>
      <c r="E1589">
        <v>131</v>
      </c>
      <c r="F1589" s="3">
        <v>126.38062940968838</v>
      </c>
    </row>
    <row r="1590" spans="1:6">
      <c r="A1590">
        <v>22</v>
      </c>
      <c r="B1590">
        <v>-89.576999999999998</v>
      </c>
      <c r="C1590">
        <v>656</v>
      </c>
      <c r="D1590">
        <v>175000</v>
      </c>
      <c r="E1590">
        <v>140</v>
      </c>
      <c r="F1590" s="3">
        <v>118.37411669152708</v>
      </c>
    </row>
    <row r="1591" spans="1:6">
      <c r="A1591">
        <v>23</v>
      </c>
      <c r="B1591">
        <v>-89.457999999999998</v>
      </c>
      <c r="C1591">
        <v>656</v>
      </c>
      <c r="D1591">
        <v>175000</v>
      </c>
      <c r="E1591">
        <v>125</v>
      </c>
      <c r="F1591" s="3">
        <v>114.77519386995348</v>
      </c>
    </row>
    <row r="1592" spans="1:6">
      <c r="A1592">
        <v>24</v>
      </c>
      <c r="B1592">
        <v>-89.341999999999999</v>
      </c>
      <c r="C1592">
        <v>656</v>
      </c>
      <c r="D1592">
        <v>175000</v>
      </c>
      <c r="E1592">
        <v>116</v>
      </c>
      <c r="F1592" s="3">
        <v>113.63603874000603</v>
      </c>
    </row>
    <row r="1593" spans="1:6">
      <c r="A1593">
        <v>25</v>
      </c>
      <c r="B1593">
        <v>-89.234999999999999</v>
      </c>
      <c r="C1593">
        <v>656</v>
      </c>
      <c r="D1593">
        <v>175000</v>
      </c>
      <c r="E1593">
        <v>111</v>
      </c>
      <c r="F1593" s="3">
        <v>113.46046498939</v>
      </c>
    </row>
    <row r="1594" spans="1:6">
      <c r="A1594">
        <v>26</v>
      </c>
      <c r="B1594">
        <v>-89.13</v>
      </c>
      <c r="C1594">
        <v>656</v>
      </c>
      <c r="D1594">
        <v>175000</v>
      </c>
      <c r="E1594">
        <v>110</v>
      </c>
      <c r="F1594" s="3">
        <v>113.58987794680966</v>
      </c>
    </row>
    <row r="1595" spans="1:6">
      <c r="A1595">
        <v>27</v>
      </c>
      <c r="B1595">
        <v>-89.016000000000005</v>
      </c>
      <c r="C1595">
        <v>656</v>
      </c>
      <c r="D1595">
        <v>175000</v>
      </c>
      <c r="E1595">
        <v>110</v>
      </c>
      <c r="F1595" s="3">
        <v>113.83987247891751</v>
      </c>
    </row>
    <row r="1596" spans="1:6">
      <c r="A1596">
        <v>28</v>
      </c>
      <c r="B1596">
        <v>-88.896000000000001</v>
      </c>
      <c r="C1596">
        <v>656</v>
      </c>
      <c r="D1596">
        <v>175000</v>
      </c>
      <c r="E1596">
        <v>92</v>
      </c>
      <c r="F1596" s="3">
        <v>114.13617550748435</v>
      </c>
    </row>
    <row r="1597" spans="1:6">
      <c r="A1597">
        <v>29</v>
      </c>
      <c r="B1597">
        <v>-88.790999999999997</v>
      </c>
      <c r="C1597">
        <v>656</v>
      </c>
      <c r="D1597">
        <v>175000</v>
      </c>
      <c r="E1597">
        <v>115</v>
      </c>
      <c r="F1597" s="3">
        <v>114.40171285954118</v>
      </c>
    </row>
    <row r="1598" spans="1:6">
      <c r="A1598">
        <v>30</v>
      </c>
      <c r="B1598">
        <v>-88.671999999999997</v>
      </c>
      <c r="C1598">
        <v>656</v>
      </c>
      <c r="D1598">
        <v>175000</v>
      </c>
      <c r="E1598">
        <v>132</v>
      </c>
      <c r="F1598" s="3">
        <v>114.70399391027919</v>
      </c>
    </row>
    <row r="1599" spans="1:6">
      <c r="A1599">
        <v>31</v>
      </c>
      <c r="B1599">
        <v>-88.56</v>
      </c>
      <c r="C1599">
        <v>656</v>
      </c>
      <c r="D1599">
        <v>175000</v>
      </c>
      <c r="E1599">
        <v>120</v>
      </c>
      <c r="F1599" s="3">
        <v>114.98872034664402</v>
      </c>
    </row>
    <row r="1600" spans="1:6">
      <c r="A1600">
        <v>32</v>
      </c>
      <c r="B1600">
        <v>-88.451999999999998</v>
      </c>
      <c r="C1600">
        <v>656</v>
      </c>
      <c r="D1600">
        <v>175000</v>
      </c>
      <c r="E1600">
        <v>110</v>
      </c>
      <c r="F1600" s="3">
        <v>115.26330741806828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79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80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181</v>
      </c>
      <c r="B1618" t="s">
        <v>160</v>
      </c>
      <c r="C1618" t="s">
        <v>163</v>
      </c>
      <c r="D1618" t="s">
        <v>180</v>
      </c>
      <c r="E1618" t="s">
        <v>179</v>
      </c>
      <c r="F1618" t="s">
        <v>200</v>
      </c>
    </row>
    <row r="1619" spans="1:10">
      <c r="A1619">
        <v>1</v>
      </c>
      <c r="B1619">
        <v>-91.947999999999993</v>
      </c>
      <c r="C1619">
        <v>656</v>
      </c>
      <c r="D1619">
        <v>175000</v>
      </c>
      <c r="E1619">
        <v>83</v>
      </c>
      <c r="F1619" s="3"/>
      <c r="J1619" t="s">
        <v>244</v>
      </c>
    </row>
    <row r="1620" spans="1:10">
      <c r="A1620">
        <v>2</v>
      </c>
      <c r="B1620">
        <v>-91.838999999999999</v>
      </c>
      <c r="C1620">
        <v>656</v>
      </c>
      <c r="D1620">
        <v>175000</v>
      </c>
      <c r="E1620">
        <v>108</v>
      </c>
      <c r="F1620" s="3"/>
    </row>
    <row r="1621" spans="1:10">
      <c r="A1621">
        <v>3</v>
      </c>
      <c r="B1621">
        <v>-91.724000000000004</v>
      </c>
      <c r="C1621">
        <v>656</v>
      </c>
      <c r="D1621">
        <v>175000</v>
      </c>
      <c r="E1621">
        <v>74</v>
      </c>
      <c r="F1621" s="3"/>
    </row>
    <row r="1622" spans="1:10">
      <c r="A1622">
        <v>4</v>
      </c>
      <c r="B1622">
        <v>-91.611999999999995</v>
      </c>
      <c r="C1622">
        <v>656</v>
      </c>
      <c r="D1622">
        <v>175000</v>
      </c>
      <c r="E1622">
        <v>94</v>
      </c>
      <c r="F1622" s="3">
        <v>83.115764344987227</v>
      </c>
    </row>
    <row r="1623" spans="1:10">
      <c r="A1623">
        <v>5</v>
      </c>
      <c r="B1623">
        <v>-91.5</v>
      </c>
      <c r="C1623">
        <v>656</v>
      </c>
      <c r="D1623">
        <v>175000</v>
      </c>
      <c r="E1623">
        <v>67</v>
      </c>
      <c r="F1623" s="3">
        <v>86.800851448082668</v>
      </c>
    </row>
    <row r="1624" spans="1:10">
      <c r="A1624">
        <v>6</v>
      </c>
      <c r="B1624">
        <v>-91.394000000000005</v>
      </c>
      <c r="C1624">
        <v>656</v>
      </c>
      <c r="D1624">
        <v>175000</v>
      </c>
      <c r="E1624">
        <v>95</v>
      </c>
      <c r="F1624" s="3">
        <v>91.884552815166941</v>
      </c>
    </row>
    <row r="1625" spans="1:10">
      <c r="A1625">
        <v>7</v>
      </c>
      <c r="B1625">
        <v>-91.281000000000006</v>
      </c>
      <c r="C1625">
        <v>656</v>
      </c>
      <c r="D1625">
        <v>175000</v>
      </c>
      <c r="E1625">
        <v>114</v>
      </c>
      <c r="F1625" s="3">
        <v>99.766455986370289</v>
      </c>
    </row>
    <row r="1626" spans="1:10">
      <c r="A1626">
        <v>8</v>
      </c>
      <c r="B1626">
        <v>-91.165000000000006</v>
      </c>
      <c r="C1626">
        <v>656</v>
      </c>
      <c r="D1626">
        <v>175000</v>
      </c>
      <c r="E1626">
        <v>115</v>
      </c>
      <c r="F1626" s="3">
        <v>111.29432473168011</v>
      </c>
    </row>
    <row r="1627" spans="1:10">
      <c r="A1627">
        <v>9</v>
      </c>
      <c r="B1627">
        <v>-91.049000000000007</v>
      </c>
      <c r="C1627">
        <v>656</v>
      </c>
      <c r="D1627">
        <v>175000</v>
      </c>
      <c r="E1627">
        <v>123</v>
      </c>
      <c r="F1627" s="3">
        <v>126.80916821216591</v>
      </c>
    </row>
    <row r="1628" spans="1:10">
      <c r="A1628">
        <v>10</v>
      </c>
      <c r="B1628">
        <v>-90.933999999999997</v>
      </c>
      <c r="C1628">
        <v>656</v>
      </c>
      <c r="D1628">
        <v>175000</v>
      </c>
      <c r="E1628">
        <v>147</v>
      </c>
      <c r="F1628" s="3">
        <v>145.92931985605802</v>
      </c>
    </row>
    <row r="1629" spans="1:10">
      <c r="A1629">
        <v>11</v>
      </c>
      <c r="B1629">
        <v>-90.823999999999998</v>
      </c>
      <c r="C1629">
        <v>656</v>
      </c>
      <c r="D1629">
        <v>175000</v>
      </c>
      <c r="E1629">
        <v>177</v>
      </c>
      <c r="F1629" s="3">
        <v>166.60423471219536</v>
      </c>
    </row>
    <row r="1630" spans="1:10">
      <c r="A1630">
        <v>12</v>
      </c>
      <c r="B1630">
        <v>-90.709000000000003</v>
      </c>
      <c r="C1630">
        <v>656</v>
      </c>
      <c r="D1630">
        <v>175000</v>
      </c>
      <c r="E1630">
        <v>176</v>
      </c>
      <c r="F1630" s="3">
        <v>188.54960297718125</v>
      </c>
    </row>
    <row r="1631" spans="1:10">
      <c r="A1631">
        <v>13</v>
      </c>
      <c r="B1631">
        <v>-90.594999999999999</v>
      </c>
      <c r="C1631">
        <v>656</v>
      </c>
      <c r="D1631">
        <v>175000</v>
      </c>
      <c r="E1631">
        <v>189</v>
      </c>
      <c r="F1631" s="3">
        <v>207.73257321500981</v>
      </c>
    </row>
    <row r="1632" spans="1:10">
      <c r="A1632">
        <v>14</v>
      </c>
      <c r="B1632">
        <v>-90.486999999999995</v>
      </c>
      <c r="C1632">
        <v>656</v>
      </c>
      <c r="D1632">
        <v>175000</v>
      </c>
      <c r="E1632">
        <v>224</v>
      </c>
      <c r="F1632" s="3">
        <v>220.80630930550103</v>
      </c>
    </row>
    <row r="1633" spans="1:6">
      <c r="A1633">
        <v>15</v>
      </c>
      <c r="B1633">
        <v>-90.372</v>
      </c>
      <c r="C1633">
        <v>656</v>
      </c>
      <c r="D1633">
        <v>175000</v>
      </c>
      <c r="E1633">
        <v>241</v>
      </c>
      <c r="F1633" s="3">
        <v>227.03260491399749</v>
      </c>
    </row>
    <row r="1634" spans="1:6">
      <c r="A1634">
        <v>16</v>
      </c>
      <c r="B1634">
        <v>-90.256</v>
      </c>
      <c r="C1634">
        <v>656</v>
      </c>
      <c r="D1634">
        <v>175000</v>
      </c>
      <c r="E1634">
        <v>238</v>
      </c>
      <c r="F1634" s="3">
        <v>224.3466371743032</v>
      </c>
    </row>
    <row r="1635" spans="1:6">
      <c r="A1635">
        <v>17</v>
      </c>
      <c r="B1635">
        <v>-90.14</v>
      </c>
      <c r="C1635">
        <v>656</v>
      </c>
      <c r="D1635">
        <v>175000</v>
      </c>
      <c r="E1635">
        <v>239</v>
      </c>
      <c r="F1635" s="3">
        <v>213.47356836200001</v>
      </c>
    </row>
    <row r="1636" spans="1:6">
      <c r="A1636">
        <v>18</v>
      </c>
      <c r="B1636">
        <v>-90.025000000000006</v>
      </c>
      <c r="C1636">
        <v>656</v>
      </c>
      <c r="D1636">
        <v>175000</v>
      </c>
      <c r="E1636">
        <v>185</v>
      </c>
      <c r="F1636" s="3">
        <v>196.92953131379738</v>
      </c>
    </row>
    <row r="1637" spans="1:6">
      <c r="A1637">
        <v>19</v>
      </c>
      <c r="B1637">
        <v>-89.918999999999997</v>
      </c>
      <c r="C1637">
        <v>656</v>
      </c>
      <c r="D1637">
        <v>175000</v>
      </c>
      <c r="E1637">
        <v>159</v>
      </c>
      <c r="F1637" s="3">
        <v>179.25576348293518</v>
      </c>
    </row>
    <row r="1638" spans="1:6">
      <c r="A1638">
        <v>20</v>
      </c>
      <c r="B1638">
        <v>-89.805999999999997</v>
      </c>
      <c r="C1638">
        <v>656</v>
      </c>
      <c r="D1638">
        <v>175000</v>
      </c>
      <c r="E1638">
        <v>152</v>
      </c>
      <c r="F1638" s="3">
        <v>160.59021994238032</v>
      </c>
    </row>
    <row r="1639" spans="1:6">
      <c r="A1639">
        <v>21</v>
      </c>
      <c r="B1639">
        <v>-89.691000000000003</v>
      </c>
      <c r="C1639">
        <v>656</v>
      </c>
      <c r="D1639">
        <v>175000</v>
      </c>
      <c r="E1639">
        <v>145</v>
      </c>
      <c r="F1639" s="3">
        <v>143.98997575569368</v>
      </c>
    </row>
    <row r="1640" spans="1:6">
      <c r="A1640">
        <v>22</v>
      </c>
      <c r="B1640">
        <v>-89.576999999999998</v>
      </c>
      <c r="C1640">
        <v>656</v>
      </c>
      <c r="D1640">
        <v>175000</v>
      </c>
      <c r="E1640">
        <v>133</v>
      </c>
      <c r="F1640" s="3">
        <v>131.16127621478026</v>
      </c>
    </row>
    <row r="1641" spans="1:6">
      <c r="A1641">
        <v>23</v>
      </c>
      <c r="B1641">
        <v>-89.457999999999998</v>
      </c>
      <c r="C1641">
        <v>656</v>
      </c>
      <c r="D1641">
        <v>175000</v>
      </c>
      <c r="E1641">
        <v>135</v>
      </c>
      <c r="F1641" s="3">
        <v>121.89076813111888</v>
      </c>
    </row>
    <row r="1642" spans="1:6">
      <c r="A1642">
        <v>24</v>
      </c>
      <c r="B1642">
        <v>-89.341999999999999</v>
      </c>
      <c r="C1642">
        <v>656</v>
      </c>
      <c r="D1642">
        <v>175000</v>
      </c>
      <c r="E1642">
        <v>119</v>
      </c>
      <c r="F1642" s="3">
        <v>116.42028131909021</v>
      </c>
    </row>
    <row r="1643" spans="1:6">
      <c r="A1643">
        <v>25</v>
      </c>
      <c r="B1643">
        <v>-89.234999999999999</v>
      </c>
      <c r="C1643">
        <v>656</v>
      </c>
      <c r="D1643">
        <v>175000</v>
      </c>
      <c r="E1643">
        <v>143</v>
      </c>
      <c r="F1643" s="3">
        <v>113.77660278477128</v>
      </c>
    </row>
    <row r="1644" spans="1:6">
      <c r="A1644">
        <v>26</v>
      </c>
      <c r="B1644">
        <v>-89.13</v>
      </c>
      <c r="C1644">
        <v>656</v>
      </c>
      <c r="D1644">
        <v>175000</v>
      </c>
      <c r="E1644">
        <v>107</v>
      </c>
      <c r="F1644" s="3">
        <v>112.74899334390955</v>
      </c>
    </row>
    <row r="1645" spans="1:6">
      <c r="A1645">
        <v>27</v>
      </c>
      <c r="B1645">
        <v>-89.016000000000005</v>
      </c>
      <c r="C1645">
        <v>656</v>
      </c>
      <c r="D1645">
        <v>175000</v>
      </c>
      <c r="E1645">
        <v>121</v>
      </c>
      <c r="F1645" s="3">
        <v>112.75824521625455</v>
      </c>
    </row>
    <row r="1646" spans="1:6">
      <c r="A1646">
        <v>28</v>
      </c>
      <c r="B1646">
        <v>-88.896000000000001</v>
      </c>
      <c r="C1646">
        <v>656</v>
      </c>
      <c r="D1646">
        <v>175000</v>
      </c>
      <c r="E1646">
        <v>113</v>
      </c>
      <c r="F1646" s="3">
        <v>113.49827317558496</v>
      </c>
    </row>
    <row r="1647" spans="1:6">
      <c r="A1647">
        <v>29</v>
      </c>
      <c r="B1647">
        <v>-88.790999999999997</v>
      </c>
      <c r="C1647">
        <v>656</v>
      </c>
      <c r="D1647">
        <v>175000</v>
      </c>
      <c r="E1647">
        <v>105</v>
      </c>
      <c r="F1647" s="3">
        <v>114.47021004664208</v>
      </c>
    </row>
    <row r="1648" spans="1:6">
      <c r="A1648">
        <v>30</v>
      </c>
      <c r="B1648">
        <v>-88.671999999999997</v>
      </c>
      <c r="C1648">
        <v>656</v>
      </c>
      <c r="D1648">
        <v>175000</v>
      </c>
      <c r="E1648">
        <v>99</v>
      </c>
      <c r="F1648" s="3">
        <v>115.74812848884541</v>
      </c>
    </row>
    <row r="1649" spans="1:6">
      <c r="A1649">
        <v>31</v>
      </c>
      <c r="B1649">
        <v>-88.56</v>
      </c>
      <c r="C1649">
        <v>656</v>
      </c>
      <c r="D1649">
        <v>175000</v>
      </c>
      <c r="E1649">
        <v>113</v>
      </c>
      <c r="F1649" s="3">
        <v>117.02880636457982</v>
      </c>
    </row>
    <row r="1650" spans="1:6">
      <c r="A1650">
        <v>32</v>
      </c>
      <c r="B1650">
        <v>-88.451999999999998</v>
      </c>
      <c r="C1650">
        <v>656</v>
      </c>
      <c r="D1650">
        <v>175000</v>
      </c>
      <c r="E1650">
        <v>128</v>
      </c>
      <c r="F1650" s="3">
        <v>118.29345856806232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81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82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181</v>
      </c>
      <c r="B1668" t="s">
        <v>160</v>
      </c>
      <c r="C1668" t="s">
        <v>163</v>
      </c>
      <c r="D1668" t="s">
        <v>180</v>
      </c>
      <c r="E1668" t="s">
        <v>179</v>
      </c>
      <c r="F1668" t="s">
        <v>200</v>
      </c>
    </row>
    <row r="1669" spans="1:10">
      <c r="A1669">
        <v>1</v>
      </c>
      <c r="B1669">
        <v>-91.947999999999993</v>
      </c>
      <c r="C1669">
        <v>657</v>
      </c>
      <c r="D1669">
        <v>175000</v>
      </c>
      <c r="E1669">
        <v>82</v>
      </c>
      <c r="F1669" s="3"/>
      <c r="J1669" t="s">
        <v>245</v>
      </c>
    </row>
    <row r="1670" spans="1:10">
      <c r="A1670">
        <v>2</v>
      </c>
      <c r="B1670">
        <v>-91.838999999999999</v>
      </c>
      <c r="C1670">
        <v>657</v>
      </c>
      <c r="D1670">
        <v>175000</v>
      </c>
      <c r="E1670">
        <v>86</v>
      </c>
      <c r="F1670" s="3"/>
    </row>
    <row r="1671" spans="1:10">
      <c r="A1671">
        <v>3</v>
      </c>
      <c r="B1671">
        <v>-91.724000000000004</v>
      </c>
      <c r="C1671">
        <v>657</v>
      </c>
      <c r="D1671">
        <v>175000</v>
      </c>
      <c r="E1671">
        <v>74</v>
      </c>
      <c r="F1671" s="3"/>
    </row>
    <row r="1672" spans="1:10">
      <c r="A1672">
        <v>4</v>
      </c>
      <c r="B1672">
        <v>-91.611999999999995</v>
      </c>
      <c r="C1672">
        <v>657</v>
      </c>
      <c r="D1672">
        <v>175000</v>
      </c>
      <c r="E1672">
        <v>98</v>
      </c>
      <c r="F1672" s="3">
        <v>104.1634788739331</v>
      </c>
    </row>
    <row r="1673" spans="1:10">
      <c r="A1673">
        <v>5</v>
      </c>
      <c r="B1673">
        <v>-91.5</v>
      </c>
      <c r="C1673">
        <v>657</v>
      </c>
      <c r="D1673">
        <v>175000</v>
      </c>
      <c r="E1673">
        <v>107</v>
      </c>
      <c r="F1673" s="3">
        <v>104.82743900586632</v>
      </c>
    </row>
    <row r="1674" spans="1:10">
      <c r="A1674">
        <v>6</v>
      </c>
      <c r="B1674">
        <v>-91.394000000000005</v>
      </c>
      <c r="C1674">
        <v>657</v>
      </c>
      <c r="D1674">
        <v>175000</v>
      </c>
      <c r="E1674">
        <v>108</v>
      </c>
      <c r="F1674" s="3">
        <v>105.94266782358815</v>
      </c>
    </row>
    <row r="1675" spans="1:10">
      <c r="A1675">
        <v>7</v>
      </c>
      <c r="B1675">
        <v>-91.281000000000006</v>
      </c>
      <c r="C1675">
        <v>657</v>
      </c>
      <c r="D1675">
        <v>175000</v>
      </c>
      <c r="E1675">
        <v>106</v>
      </c>
      <c r="F1675" s="3">
        <v>108.49004827108001</v>
      </c>
    </row>
    <row r="1676" spans="1:10">
      <c r="A1676">
        <v>8</v>
      </c>
      <c r="B1676">
        <v>-91.165000000000006</v>
      </c>
      <c r="C1676">
        <v>657</v>
      </c>
      <c r="D1676">
        <v>175000</v>
      </c>
      <c r="E1676">
        <v>119</v>
      </c>
      <c r="F1676" s="3">
        <v>114.34952122158421</v>
      </c>
    </row>
    <row r="1677" spans="1:10">
      <c r="A1677">
        <v>9</v>
      </c>
      <c r="B1677">
        <v>-91.049000000000007</v>
      </c>
      <c r="C1677">
        <v>657</v>
      </c>
      <c r="D1677">
        <v>175000</v>
      </c>
      <c r="E1677">
        <v>123</v>
      </c>
      <c r="F1677" s="3">
        <v>126.33840201613158</v>
      </c>
    </row>
    <row r="1678" spans="1:10">
      <c r="A1678">
        <v>10</v>
      </c>
      <c r="B1678">
        <v>-90.933999999999997</v>
      </c>
      <c r="C1678">
        <v>657</v>
      </c>
      <c r="D1678">
        <v>175000</v>
      </c>
      <c r="E1678">
        <v>150</v>
      </c>
      <c r="F1678" s="3">
        <v>147.18871486474259</v>
      </c>
    </row>
    <row r="1679" spans="1:10">
      <c r="A1679">
        <v>11</v>
      </c>
      <c r="B1679">
        <v>-90.823999999999998</v>
      </c>
      <c r="C1679">
        <v>657</v>
      </c>
      <c r="D1679">
        <v>175000</v>
      </c>
      <c r="E1679">
        <v>169</v>
      </c>
      <c r="F1679" s="3">
        <v>176.23208092573103</v>
      </c>
    </row>
    <row r="1680" spans="1:10">
      <c r="A1680">
        <v>12</v>
      </c>
      <c r="B1680">
        <v>-90.709000000000003</v>
      </c>
      <c r="C1680">
        <v>657</v>
      </c>
      <c r="D1680">
        <v>175000</v>
      </c>
      <c r="E1680">
        <v>201</v>
      </c>
      <c r="F1680" s="3">
        <v>212.41620493621343</v>
      </c>
    </row>
    <row r="1681" spans="1:6">
      <c r="A1681">
        <v>13</v>
      </c>
      <c r="B1681">
        <v>-90.594999999999999</v>
      </c>
      <c r="C1681">
        <v>657</v>
      </c>
      <c r="D1681">
        <v>175000</v>
      </c>
      <c r="E1681">
        <v>255</v>
      </c>
      <c r="F1681" s="3">
        <v>245.34446976803335</v>
      </c>
    </row>
    <row r="1682" spans="1:6">
      <c r="A1682">
        <v>14</v>
      </c>
      <c r="B1682">
        <v>-90.486999999999995</v>
      </c>
      <c r="C1682">
        <v>657</v>
      </c>
      <c r="D1682">
        <v>175000</v>
      </c>
      <c r="E1682">
        <v>295</v>
      </c>
      <c r="F1682" s="3">
        <v>263.9120632700795</v>
      </c>
    </row>
    <row r="1683" spans="1:6">
      <c r="A1683">
        <v>15</v>
      </c>
      <c r="B1683">
        <v>-90.372</v>
      </c>
      <c r="C1683">
        <v>657</v>
      </c>
      <c r="D1683">
        <v>175000</v>
      </c>
      <c r="E1683">
        <v>255</v>
      </c>
      <c r="F1683" s="3">
        <v>263.02963794296204</v>
      </c>
    </row>
    <row r="1684" spans="1:6">
      <c r="A1684">
        <v>16</v>
      </c>
      <c r="B1684">
        <v>-90.256</v>
      </c>
      <c r="C1684">
        <v>657</v>
      </c>
      <c r="D1684">
        <v>175000</v>
      </c>
      <c r="E1684">
        <v>222</v>
      </c>
      <c r="F1684" s="3">
        <v>241.2472893288365</v>
      </c>
    </row>
    <row r="1685" spans="1:6">
      <c r="A1685">
        <v>17</v>
      </c>
      <c r="B1685">
        <v>-90.14</v>
      </c>
      <c r="C1685">
        <v>657</v>
      </c>
      <c r="D1685">
        <v>175000</v>
      </c>
      <c r="E1685">
        <v>218</v>
      </c>
      <c r="F1685" s="3">
        <v>207.16004972253992</v>
      </c>
    </row>
    <row r="1686" spans="1:6">
      <c r="A1686">
        <v>18</v>
      </c>
      <c r="B1686">
        <v>-90.025000000000006</v>
      </c>
      <c r="C1686">
        <v>657</v>
      </c>
      <c r="D1686">
        <v>175000</v>
      </c>
      <c r="E1686">
        <v>158</v>
      </c>
      <c r="F1686" s="3">
        <v>172.50319055685253</v>
      </c>
    </row>
    <row r="1687" spans="1:6">
      <c r="A1687">
        <v>19</v>
      </c>
      <c r="B1687">
        <v>-89.918999999999997</v>
      </c>
      <c r="C1687">
        <v>657</v>
      </c>
      <c r="D1687">
        <v>175000</v>
      </c>
      <c r="E1687">
        <v>155</v>
      </c>
      <c r="F1687" s="3">
        <v>146.8819146987382</v>
      </c>
    </row>
    <row r="1688" spans="1:6">
      <c r="A1688">
        <v>20</v>
      </c>
      <c r="B1688">
        <v>-89.805999999999997</v>
      </c>
      <c r="C1688">
        <v>657</v>
      </c>
      <c r="D1688">
        <v>175000</v>
      </c>
      <c r="E1688">
        <v>137</v>
      </c>
      <c r="F1688" s="3">
        <v>128.80828770727254</v>
      </c>
    </row>
    <row r="1689" spans="1:6">
      <c r="A1689">
        <v>21</v>
      </c>
      <c r="B1689">
        <v>-89.691000000000003</v>
      </c>
      <c r="C1689">
        <v>657</v>
      </c>
      <c r="D1689">
        <v>175000</v>
      </c>
      <c r="E1689">
        <v>132</v>
      </c>
      <c r="F1689" s="3">
        <v>118.89247544373363</v>
      </c>
    </row>
    <row r="1690" spans="1:6">
      <c r="A1690">
        <v>22</v>
      </c>
      <c r="B1690">
        <v>-89.576999999999998</v>
      </c>
      <c r="C1690">
        <v>657</v>
      </c>
      <c r="D1690">
        <v>175000</v>
      </c>
      <c r="E1690">
        <v>131</v>
      </c>
      <c r="F1690" s="3">
        <v>114.58022442799692</v>
      </c>
    </row>
    <row r="1691" spans="1:6">
      <c r="A1691">
        <v>23</v>
      </c>
      <c r="B1691">
        <v>-89.457999999999998</v>
      </c>
      <c r="C1691">
        <v>657</v>
      </c>
      <c r="D1691">
        <v>175000</v>
      </c>
      <c r="E1691">
        <v>104</v>
      </c>
      <c r="F1691" s="3">
        <v>113.11403688319812</v>
      </c>
    </row>
    <row r="1692" spans="1:6">
      <c r="A1692">
        <v>24</v>
      </c>
      <c r="B1692">
        <v>-89.341999999999999</v>
      </c>
      <c r="C1692">
        <v>657</v>
      </c>
      <c r="D1692">
        <v>175000</v>
      </c>
      <c r="E1692">
        <v>113</v>
      </c>
      <c r="F1692" s="3">
        <v>112.94942172827643</v>
      </c>
    </row>
    <row r="1693" spans="1:6">
      <c r="A1693">
        <v>25</v>
      </c>
      <c r="B1693">
        <v>-89.234999999999999</v>
      </c>
      <c r="C1693">
        <v>657</v>
      </c>
      <c r="D1693">
        <v>175000</v>
      </c>
      <c r="E1693">
        <v>105</v>
      </c>
      <c r="F1693" s="3">
        <v>113.19308227188723</v>
      </c>
    </row>
    <row r="1694" spans="1:6">
      <c r="A1694">
        <v>26</v>
      </c>
      <c r="B1694">
        <v>-89.13</v>
      </c>
      <c r="C1694">
        <v>657</v>
      </c>
      <c r="D1694">
        <v>175000</v>
      </c>
      <c r="E1694">
        <v>123</v>
      </c>
      <c r="F1694" s="3">
        <v>113.54899481703895</v>
      </c>
    </row>
    <row r="1695" spans="1:6">
      <c r="A1695">
        <v>27</v>
      </c>
      <c r="B1695">
        <v>-89.016000000000005</v>
      </c>
      <c r="C1695">
        <v>657</v>
      </c>
      <c r="D1695">
        <v>175000</v>
      </c>
      <c r="E1695">
        <v>120</v>
      </c>
      <c r="F1695" s="3">
        <v>113.97203654543596</v>
      </c>
    </row>
    <row r="1696" spans="1:6">
      <c r="A1696">
        <v>28</v>
      </c>
      <c r="B1696">
        <v>-88.896000000000001</v>
      </c>
      <c r="C1696">
        <v>657</v>
      </c>
      <c r="D1696">
        <v>175000</v>
      </c>
      <c r="E1696">
        <v>99</v>
      </c>
      <c r="F1696" s="3">
        <v>114.42691674415184</v>
      </c>
    </row>
    <row r="1697" spans="1:6">
      <c r="A1697">
        <v>29</v>
      </c>
      <c r="B1697">
        <v>-88.790999999999997</v>
      </c>
      <c r="C1697">
        <v>657</v>
      </c>
      <c r="D1697">
        <v>175000</v>
      </c>
      <c r="E1697">
        <v>110</v>
      </c>
      <c r="F1697" s="3">
        <v>114.82649228307839</v>
      </c>
    </row>
    <row r="1698" spans="1:6">
      <c r="A1698">
        <v>30</v>
      </c>
      <c r="B1698">
        <v>-88.671999999999997</v>
      </c>
      <c r="C1698">
        <v>657</v>
      </c>
      <c r="D1698">
        <v>175000</v>
      </c>
      <c r="E1698">
        <v>118</v>
      </c>
      <c r="F1698" s="3">
        <v>115.27962905965128</v>
      </c>
    </row>
    <row r="1699" spans="1:6">
      <c r="A1699">
        <v>31</v>
      </c>
      <c r="B1699">
        <v>-88.56</v>
      </c>
      <c r="C1699">
        <v>657</v>
      </c>
      <c r="D1699">
        <v>175000</v>
      </c>
      <c r="E1699">
        <v>117</v>
      </c>
      <c r="F1699" s="3">
        <v>115.70615238972353</v>
      </c>
    </row>
    <row r="1700" spans="1:6">
      <c r="A1700">
        <v>32</v>
      </c>
      <c r="B1700">
        <v>-88.451999999999998</v>
      </c>
      <c r="C1700">
        <v>657</v>
      </c>
      <c r="D1700">
        <v>175000</v>
      </c>
      <c r="E1700">
        <v>116</v>
      </c>
      <c r="F1700" s="3">
        <v>116.11744731061927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83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84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181</v>
      </c>
      <c r="B1718" t="s">
        <v>160</v>
      </c>
      <c r="C1718" t="s">
        <v>163</v>
      </c>
      <c r="D1718" t="s">
        <v>180</v>
      </c>
      <c r="E1718" t="s">
        <v>179</v>
      </c>
      <c r="F1718" t="s">
        <v>200</v>
      </c>
    </row>
    <row r="1719" spans="1:10">
      <c r="A1719">
        <v>1</v>
      </c>
      <c r="B1719">
        <v>-91.947999999999993</v>
      </c>
      <c r="C1719">
        <v>659</v>
      </c>
      <c r="D1719">
        <v>175000</v>
      </c>
      <c r="E1719">
        <v>76</v>
      </c>
      <c r="F1719" s="3"/>
      <c r="J1719" t="s">
        <v>246</v>
      </c>
    </row>
    <row r="1720" spans="1:10">
      <c r="A1720">
        <v>2</v>
      </c>
      <c r="B1720">
        <v>-91.838999999999999</v>
      </c>
      <c r="C1720">
        <v>659</v>
      </c>
      <c r="D1720">
        <v>175000</v>
      </c>
      <c r="E1720">
        <v>73</v>
      </c>
      <c r="F1720" s="3"/>
    </row>
    <row r="1721" spans="1:10">
      <c r="A1721">
        <v>3</v>
      </c>
      <c r="B1721">
        <v>-91.724000000000004</v>
      </c>
      <c r="C1721">
        <v>659</v>
      </c>
      <c r="D1721">
        <v>175000</v>
      </c>
      <c r="E1721">
        <v>87</v>
      </c>
      <c r="F1721" s="3"/>
    </row>
    <row r="1722" spans="1:10">
      <c r="A1722">
        <v>4</v>
      </c>
      <c r="B1722">
        <v>-91.611999999999995</v>
      </c>
      <c r="C1722">
        <v>659</v>
      </c>
      <c r="D1722">
        <v>175000</v>
      </c>
      <c r="E1722">
        <v>103</v>
      </c>
      <c r="F1722" s="3">
        <v>113.38579273480575</v>
      </c>
    </row>
    <row r="1723" spans="1:10">
      <c r="A1723">
        <v>5</v>
      </c>
      <c r="B1723">
        <v>-91.5</v>
      </c>
      <c r="C1723">
        <v>659</v>
      </c>
      <c r="D1723">
        <v>175000</v>
      </c>
      <c r="E1723">
        <v>112</v>
      </c>
      <c r="F1723" s="3">
        <v>113.48769812940331</v>
      </c>
    </row>
    <row r="1724" spans="1:10">
      <c r="A1724">
        <v>6</v>
      </c>
      <c r="B1724">
        <v>-91.394000000000005</v>
      </c>
      <c r="C1724">
        <v>659</v>
      </c>
      <c r="D1724">
        <v>175000</v>
      </c>
      <c r="E1724">
        <v>114</v>
      </c>
      <c r="F1724" s="3">
        <v>114.08040100894247</v>
      </c>
    </row>
    <row r="1725" spans="1:10">
      <c r="A1725">
        <v>7</v>
      </c>
      <c r="B1725">
        <v>-91.281000000000006</v>
      </c>
      <c r="C1725">
        <v>659</v>
      </c>
      <c r="D1725">
        <v>175000</v>
      </c>
      <c r="E1725">
        <v>133</v>
      </c>
      <c r="F1725" s="3">
        <v>116.05115506272298</v>
      </c>
    </row>
    <row r="1726" spans="1:10">
      <c r="A1726">
        <v>8</v>
      </c>
      <c r="B1726">
        <v>-91.165000000000006</v>
      </c>
      <c r="C1726">
        <v>659</v>
      </c>
      <c r="D1726">
        <v>175000</v>
      </c>
      <c r="E1726">
        <v>120</v>
      </c>
      <c r="F1726" s="3">
        <v>121.18323206962296</v>
      </c>
    </row>
    <row r="1727" spans="1:10">
      <c r="A1727">
        <v>9</v>
      </c>
      <c r="B1727">
        <v>-91.049000000000007</v>
      </c>
      <c r="C1727">
        <v>659</v>
      </c>
      <c r="D1727">
        <v>175000</v>
      </c>
      <c r="E1727">
        <v>131</v>
      </c>
      <c r="F1727" s="3">
        <v>132.06213249405815</v>
      </c>
    </row>
    <row r="1728" spans="1:10">
      <c r="A1728">
        <v>10</v>
      </c>
      <c r="B1728">
        <v>-90.933999999999997</v>
      </c>
      <c r="C1728">
        <v>659</v>
      </c>
      <c r="D1728">
        <v>175000</v>
      </c>
      <c r="E1728">
        <v>146</v>
      </c>
      <c r="F1728" s="3">
        <v>151.1370997352027</v>
      </c>
    </row>
    <row r="1729" spans="1:6">
      <c r="A1729">
        <v>11</v>
      </c>
      <c r="B1729">
        <v>-90.823999999999998</v>
      </c>
      <c r="C1729">
        <v>659</v>
      </c>
      <c r="D1729">
        <v>175000</v>
      </c>
      <c r="E1729">
        <v>177</v>
      </c>
      <c r="F1729" s="3">
        <v>177.77613846064284</v>
      </c>
    </row>
    <row r="1730" spans="1:6">
      <c r="A1730">
        <v>12</v>
      </c>
      <c r="B1730">
        <v>-90.709000000000003</v>
      </c>
      <c r="C1730">
        <v>659</v>
      </c>
      <c r="D1730">
        <v>175000</v>
      </c>
      <c r="E1730">
        <v>219</v>
      </c>
      <c r="F1730" s="3">
        <v>211.15219768032111</v>
      </c>
    </row>
    <row r="1731" spans="1:6">
      <c r="A1731">
        <v>13</v>
      </c>
      <c r="B1731">
        <v>-90.594999999999999</v>
      </c>
      <c r="C1731">
        <v>659</v>
      </c>
      <c r="D1731">
        <v>175000</v>
      </c>
      <c r="E1731">
        <v>237</v>
      </c>
      <c r="F1731" s="3">
        <v>241.99884783562223</v>
      </c>
    </row>
    <row r="1732" spans="1:6">
      <c r="A1732">
        <v>14</v>
      </c>
      <c r="B1732">
        <v>-90.486999999999995</v>
      </c>
      <c r="C1732">
        <v>659</v>
      </c>
      <c r="D1732">
        <v>175000</v>
      </c>
      <c r="E1732">
        <v>252</v>
      </c>
      <c r="F1732" s="3">
        <v>260.17798249603749</v>
      </c>
    </row>
    <row r="1733" spans="1:6">
      <c r="A1733">
        <v>15</v>
      </c>
      <c r="B1733">
        <v>-90.372</v>
      </c>
      <c r="C1733">
        <v>659</v>
      </c>
      <c r="D1733">
        <v>175000</v>
      </c>
      <c r="E1733">
        <v>277</v>
      </c>
      <c r="F1733" s="3">
        <v>260.83445931343334</v>
      </c>
    </row>
    <row r="1734" spans="1:6">
      <c r="A1734">
        <v>16</v>
      </c>
      <c r="B1734">
        <v>-90.256</v>
      </c>
      <c r="C1734">
        <v>659</v>
      </c>
      <c r="D1734">
        <v>175000</v>
      </c>
      <c r="E1734">
        <v>241</v>
      </c>
      <c r="F1734" s="3">
        <v>241.77655887003465</v>
      </c>
    </row>
    <row r="1735" spans="1:6">
      <c r="A1735">
        <v>17</v>
      </c>
      <c r="B1735">
        <v>-90.14</v>
      </c>
      <c r="C1735">
        <v>659</v>
      </c>
      <c r="D1735">
        <v>175000</v>
      </c>
      <c r="E1735">
        <v>217</v>
      </c>
      <c r="F1735" s="3">
        <v>210.08877570908325</v>
      </c>
    </row>
    <row r="1736" spans="1:6">
      <c r="A1736">
        <v>18</v>
      </c>
      <c r="B1736">
        <v>-90.025000000000006</v>
      </c>
      <c r="C1736">
        <v>659</v>
      </c>
      <c r="D1736">
        <v>175000</v>
      </c>
      <c r="E1736">
        <v>153</v>
      </c>
      <c r="F1736" s="3">
        <v>176.4168695615802</v>
      </c>
    </row>
    <row r="1737" spans="1:6">
      <c r="A1737">
        <v>19</v>
      </c>
      <c r="B1737">
        <v>-89.918999999999997</v>
      </c>
      <c r="C1737">
        <v>659</v>
      </c>
      <c r="D1737">
        <v>175000</v>
      </c>
      <c r="E1737">
        <v>160</v>
      </c>
      <c r="F1737" s="3">
        <v>150.37876504622173</v>
      </c>
    </row>
    <row r="1738" spans="1:6">
      <c r="A1738">
        <v>20</v>
      </c>
      <c r="B1738">
        <v>-89.805999999999997</v>
      </c>
      <c r="C1738">
        <v>659</v>
      </c>
      <c r="D1738">
        <v>175000</v>
      </c>
      <c r="E1738">
        <v>142</v>
      </c>
      <c r="F1738" s="3">
        <v>131.01008918228837</v>
      </c>
    </row>
    <row r="1739" spans="1:6">
      <c r="A1739">
        <v>21</v>
      </c>
      <c r="B1739">
        <v>-89.691000000000003</v>
      </c>
      <c r="C1739">
        <v>659</v>
      </c>
      <c r="D1739">
        <v>175000</v>
      </c>
      <c r="E1739">
        <v>115</v>
      </c>
      <c r="F1739" s="3">
        <v>119.5663494889064</v>
      </c>
    </row>
    <row r="1740" spans="1:6">
      <c r="A1740">
        <v>22</v>
      </c>
      <c r="B1740">
        <v>-89.576999999999998</v>
      </c>
      <c r="C1740">
        <v>659</v>
      </c>
      <c r="D1740">
        <v>175000</v>
      </c>
      <c r="E1740">
        <v>128</v>
      </c>
      <c r="F1740" s="3">
        <v>113.95031651726596</v>
      </c>
    </row>
    <row r="1741" spans="1:6">
      <c r="A1741">
        <v>23</v>
      </c>
      <c r="B1741">
        <v>-89.457999999999998</v>
      </c>
      <c r="C1741">
        <v>659</v>
      </c>
      <c r="D1741">
        <v>175000</v>
      </c>
      <c r="E1741">
        <v>125</v>
      </c>
      <c r="F1741" s="3">
        <v>111.44350971400523</v>
      </c>
    </row>
    <row r="1742" spans="1:6">
      <c r="A1742">
        <v>24</v>
      </c>
      <c r="B1742">
        <v>-89.341999999999999</v>
      </c>
      <c r="C1742">
        <v>659</v>
      </c>
      <c r="D1742">
        <v>175000</v>
      </c>
      <c r="E1742">
        <v>99</v>
      </c>
      <c r="F1742" s="3">
        <v>110.49294720384198</v>
      </c>
    </row>
    <row r="1743" spans="1:6">
      <c r="A1743">
        <v>25</v>
      </c>
      <c r="B1743">
        <v>-89.234999999999999</v>
      </c>
      <c r="C1743">
        <v>659</v>
      </c>
      <c r="D1743">
        <v>175000</v>
      </c>
      <c r="E1743">
        <v>127</v>
      </c>
      <c r="F1743" s="3">
        <v>110.11682787385435</v>
      </c>
    </row>
    <row r="1744" spans="1:6">
      <c r="A1744">
        <v>26</v>
      </c>
      <c r="B1744">
        <v>-89.13</v>
      </c>
      <c r="C1744">
        <v>659</v>
      </c>
      <c r="D1744">
        <v>175000</v>
      </c>
      <c r="E1744">
        <v>99</v>
      </c>
      <c r="F1744" s="3">
        <v>109.90661681464636</v>
      </c>
    </row>
    <row r="1745" spans="1:6">
      <c r="A1745">
        <v>27</v>
      </c>
      <c r="B1745">
        <v>-89.016000000000005</v>
      </c>
      <c r="C1745">
        <v>659</v>
      </c>
      <c r="D1745">
        <v>175000</v>
      </c>
      <c r="E1745">
        <v>103</v>
      </c>
      <c r="F1745" s="3">
        <v>109.73202133078678</v>
      </c>
    </row>
    <row r="1746" spans="1:6">
      <c r="A1746">
        <v>28</v>
      </c>
      <c r="B1746">
        <v>-88.896000000000001</v>
      </c>
      <c r="C1746">
        <v>659</v>
      </c>
      <c r="D1746">
        <v>175000</v>
      </c>
      <c r="E1746">
        <v>103</v>
      </c>
      <c r="F1746" s="3">
        <v>109.56342330086655</v>
      </c>
    </row>
    <row r="1747" spans="1:6">
      <c r="A1747">
        <v>29</v>
      </c>
      <c r="B1747">
        <v>-88.790999999999997</v>
      </c>
      <c r="C1747">
        <v>659</v>
      </c>
      <c r="D1747">
        <v>175000</v>
      </c>
      <c r="E1747">
        <v>108</v>
      </c>
      <c r="F1747" s="3">
        <v>109.41859619050126</v>
      </c>
    </row>
    <row r="1748" spans="1:6">
      <c r="A1748">
        <v>30</v>
      </c>
      <c r="B1748">
        <v>-88.671999999999997</v>
      </c>
      <c r="C1748">
        <v>659</v>
      </c>
      <c r="D1748">
        <v>175000</v>
      </c>
      <c r="E1748">
        <v>130</v>
      </c>
      <c r="F1748" s="3">
        <v>109.25500146220597</v>
      </c>
    </row>
    <row r="1749" spans="1:6">
      <c r="A1749">
        <v>31</v>
      </c>
      <c r="B1749">
        <v>-88.56</v>
      </c>
      <c r="C1749">
        <v>659</v>
      </c>
      <c r="D1749">
        <v>175000</v>
      </c>
      <c r="E1749">
        <v>98</v>
      </c>
      <c r="F1749" s="3">
        <v>109.10111733545679</v>
      </c>
    </row>
    <row r="1750" spans="1:6">
      <c r="A1750">
        <v>32</v>
      </c>
      <c r="B1750">
        <v>-88.451999999999998</v>
      </c>
      <c r="C1750">
        <v>659</v>
      </c>
      <c r="D1750">
        <v>175000</v>
      </c>
      <c r="E1750">
        <v>109</v>
      </c>
      <c r="F1750" s="3">
        <v>108.95273969093371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85</v>
      </c>
    </row>
    <row r="1756" spans="1:6">
      <c r="A1756" t="s">
        <v>27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86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181</v>
      </c>
      <c r="B1768" t="s">
        <v>160</v>
      </c>
      <c r="C1768" t="s">
        <v>163</v>
      </c>
      <c r="D1768" t="s">
        <v>180</v>
      </c>
      <c r="E1768" t="s">
        <v>179</v>
      </c>
      <c r="F1768" t="s">
        <v>200</v>
      </c>
    </row>
    <row r="1769" spans="1:10">
      <c r="A1769">
        <v>1</v>
      </c>
      <c r="B1769">
        <v>-91.947999999999993</v>
      </c>
      <c r="C1769">
        <v>879</v>
      </c>
      <c r="D1769">
        <v>235000</v>
      </c>
      <c r="E1769">
        <v>105</v>
      </c>
      <c r="F1769" s="3"/>
      <c r="J1769" t="s">
        <v>247</v>
      </c>
    </row>
    <row r="1770" spans="1:10">
      <c r="A1770">
        <v>2</v>
      </c>
      <c r="B1770">
        <v>-91.838999999999999</v>
      </c>
      <c r="C1770">
        <v>879</v>
      </c>
      <c r="D1770">
        <v>235000</v>
      </c>
      <c r="E1770">
        <v>117</v>
      </c>
      <c r="F1770" s="3"/>
    </row>
    <row r="1771" spans="1:10">
      <c r="A1771">
        <v>3</v>
      </c>
      <c r="B1771">
        <v>-91.724000000000004</v>
      </c>
      <c r="C1771">
        <v>879</v>
      </c>
      <c r="D1771">
        <v>235000</v>
      </c>
      <c r="E1771">
        <v>128</v>
      </c>
      <c r="F1771" s="3"/>
    </row>
    <row r="1772" spans="1:10">
      <c r="A1772">
        <v>4</v>
      </c>
      <c r="B1772">
        <v>-91.611999999999995</v>
      </c>
      <c r="C1772">
        <v>879</v>
      </c>
      <c r="D1772">
        <v>235000</v>
      </c>
      <c r="E1772">
        <v>124</v>
      </c>
      <c r="F1772" s="3">
        <v>132.48622089211315</v>
      </c>
    </row>
    <row r="1773" spans="1:10">
      <c r="A1773">
        <v>5</v>
      </c>
      <c r="B1773">
        <v>-91.5</v>
      </c>
      <c r="C1773">
        <v>879</v>
      </c>
      <c r="D1773">
        <v>235000</v>
      </c>
      <c r="E1773">
        <v>142</v>
      </c>
      <c r="F1773" s="3">
        <v>134.47834271554075</v>
      </c>
    </row>
    <row r="1774" spans="1:10">
      <c r="A1774">
        <v>6</v>
      </c>
      <c r="B1774">
        <v>-91.394000000000005</v>
      </c>
      <c r="C1774">
        <v>879</v>
      </c>
      <c r="D1774">
        <v>235000</v>
      </c>
      <c r="E1774">
        <v>132</v>
      </c>
      <c r="F1774" s="3">
        <v>137.77768892750751</v>
      </c>
    </row>
    <row r="1775" spans="1:10">
      <c r="A1775">
        <v>7</v>
      </c>
      <c r="B1775">
        <v>-91.281000000000006</v>
      </c>
      <c r="C1775">
        <v>879</v>
      </c>
      <c r="D1775">
        <v>235000</v>
      </c>
      <c r="E1775">
        <v>146</v>
      </c>
      <c r="F1775" s="3">
        <v>143.88281601675598</v>
      </c>
    </row>
    <row r="1776" spans="1:10">
      <c r="A1776">
        <v>8</v>
      </c>
      <c r="B1776">
        <v>-91.165000000000006</v>
      </c>
      <c r="C1776">
        <v>879</v>
      </c>
      <c r="D1776">
        <v>235000</v>
      </c>
      <c r="E1776">
        <v>154</v>
      </c>
      <c r="F1776" s="3">
        <v>154.36361671211986</v>
      </c>
    </row>
    <row r="1777" spans="1:6">
      <c r="A1777">
        <v>9</v>
      </c>
      <c r="B1777">
        <v>-91.049000000000007</v>
      </c>
      <c r="C1777">
        <v>879</v>
      </c>
      <c r="D1777">
        <v>235000</v>
      </c>
      <c r="E1777">
        <v>169</v>
      </c>
      <c r="F1777" s="3">
        <v>170.46745721131998</v>
      </c>
    </row>
    <row r="1778" spans="1:6">
      <c r="A1778">
        <v>10</v>
      </c>
      <c r="B1778">
        <v>-90.933999999999997</v>
      </c>
      <c r="C1778">
        <v>879</v>
      </c>
      <c r="D1778">
        <v>235000</v>
      </c>
      <c r="E1778">
        <v>188</v>
      </c>
      <c r="F1778" s="3">
        <v>192.43194253529037</v>
      </c>
    </row>
    <row r="1779" spans="1:6">
      <c r="A1779">
        <v>11</v>
      </c>
      <c r="B1779">
        <v>-90.823999999999998</v>
      </c>
      <c r="C1779">
        <v>879</v>
      </c>
      <c r="D1779">
        <v>235000</v>
      </c>
      <c r="E1779">
        <v>219</v>
      </c>
      <c r="F1779" s="3">
        <v>217.86527865300039</v>
      </c>
    </row>
    <row r="1780" spans="1:6">
      <c r="A1780">
        <v>12</v>
      </c>
      <c r="B1780">
        <v>-90.709000000000003</v>
      </c>
      <c r="C1780">
        <v>879</v>
      </c>
      <c r="D1780">
        <v>235000</v>
      </c>
      <c r="E1780">
        <v>226</v>
      </c>
      <c r="F1780" s="3">
        <v>245.80343517571774</v>
      </c>
    </row>
    <row r="1781" spans="1:6">
      <c r="A1781">
        <v>13</v>
      </c>
      <c r="B1781">
        <v>-90.594999999999999</v>
      </c>
      <c r="C1781">
        <v>879</v>
      </c>
      <c r="D1781">
        <v>235000</v>
      </c>
      <c r="E1781">
        <v>299</v>
      </c>
      <c r="F1781" s="3">
        <v>269.92209914672839</v>
      </c>
    </row>
    <row r="1782" spans="1:6">
      <c r="A1782">
        <v>14</v>
      </c>
      <c r="B1782">
        <v>-90.486999999999995</v>
      </c>
      <c r="C1782">
        <v>879</v>
      </c>
      <c r="D1782">
        <v>235000</v>
      </c>
      <c r="E1782">
        <v>306</v>
      </c>
      <c r="F1782" s="3">
        <v>284.71886965425398</v>
      </c>
    </row>
    <row r="1783" spans="1:6">
      <c r="A1783">
        <v>15</v>
      </c>
      <c r="B1783">
        <v>-90.372</v>
      </c>
      <c r="C1783">
        <v>879</v>
      </c>
      <c r="D1783">
        <v>235000</v>
      </c>
      <c r="E1783">
        <v>280</v>
      </c>
      <c r="F1783" s="3">
        <v>288.26247180806035</v>
      </c>
    </row>
    <row r="1784" spans="1:6">
      <c r="A1784">
        <v>16</v>
      </c>
      <c r="B1784">
        <v>-90.256</v>
      </c>
      <c r="C1784">
        <v>879</v>
      </c>
      <c r="D1784">
        <v>235000</v>
      </c>
      <c r="E1784">
        <v>263</v>
      </c>
      <c r="F1784" s="3">
        <v>278.36622812324367</v>
      </c>
    </row>
    <row r="1785" spans="1:6">
      <c r="A1785">
        <v>17</v>
      </c>
      <c r="B1785">
        <v>-90.14</v>
      </c>
      <c r="C1785">
        <v>879</v>
      </c>
      <c r="D1785">
        <v>235000</v>
      </c>
      <c r="E1785">
        <v>257</v>
      </c>
      <c r="F1785" s="3">
        <v>257.67294275390401</v>
      </c>
    </row>
    <row r="1786" spans="1:6">
      <c r="A1786">
        <v>18</v>
      </c>
      <c r="B1786">
        <v>-90.025000000000006</v>
      </c>
      <c r="C1786">
        <v>879</v>
      </c>
      <c r="D1786">
        <v>235000</v>
      </c>
      <c r="E1786">
        <v>231</v>
      </c>
      <c r="F1786" s="3">
        <v>231.53775909000265</v>
      </c>
    </row>
    <row r="1787" spans="1:6">
      <c r="A1787">
        <v>19</v>
      </c>
      <c r="B1787">
        <v>-89.918999999999997</v>
      </c>
      <c r="C1787">
        <v>879</v>
      </c>
      <c r="D1787">
        <v>235000</v>
      </c>
      <c r="E1787">
        <v>202</v>
      </c>
      <c r="F1787" s="3">
        <v>207.16611714545462</v>
      </c>
    </row>
    <row r="1788" spans="1:6">
      <c r="A1788">
        <v>20</v>
      </c>
      <c r="B1788">
        <v>-89.805999999999997</v>
      </c>
      <c r="C1788">
        <v>879</v>
      </c>
      <c r="D1788">
        <v>235000</v>
      </c>
      <c r="E1788">
        <v>185</v>
      </c>
      <c r="F1788" s="3">
        <v>184.64342798836714</v>
      </c>
    </row>
    <row r="1789" spans="1:6">
      <c r="A1789">
        <v>21</v>
      </c>
      <c r="B1789">
        <v>-89.691000000000003</v>
      </c>
      <c r="C1789">
        <v>879</v>
      </c>
      <c r="D1789">
        <v>235000</v>
      </c>
      <c r="E1789">
        <v>176</v>
      </c>
      <c r="F1789" s="3">
        <v>167.38431387357443</v>
      </c>
    </row>
    <row r="1790" spans="1:6">
      <c r="A1790">
        <v>22</v>
      </c>
      <c r="B1790">
        <v>-89.576999999999998</v>
      </c>
      <c r="C1790">
        <v>879</v>
      </c>
      <c r="D1790">
        <v>235000</v>
      </c>
      <c r="E1790">
        <v>170</v>
      </c>
      <c r="F1790" s="3">
        <v>156.0704892437187</v>
      </c>
    </row>
    <row r="1791" spans="1:6">
      <c r="A1791">
        <v>23</v>
      </c>
      <c r="B1791">
        <v>-89.457999999999998</v>
      </c>
      <c r="C1791">
        <v>879</v>
      </c>
      <c r="D1791">
        <v>235000</v>
      </c>
      <c r="E1791">
        <v>152</v>
      </c>
      <c r="F1791" s="3">
        <v>149.27824249629487</v>
      </c>
    </row>
    <row r="1792" spans="1:6">
      <c r="A1792">
        <v>24</v>
      </c>
      <c r="B1792">
        <v>-89.341999999999999</v>
      </c>
      <c r="C1792">
        <v>879</v>
      </c>
      <c r="D1792">
        <v>235000</v>
      </c>
      <c r="E1792">
        <v>139</v>
      </c>
      <c r="F1792" s="3">
        <v>146.04522394139681</v>
      </c>
    </row>
    <row r="1793" spans="1:6">
      <c r="A1793">
        <v>25</v>
      </c>
      <c r="B1793">
        <v>-89.234999999999999</v>
      </c>
      <c r="C1793">
        <v>879</v>
      </c>
      <c r="D1793">
        <v>235000</v>
      </c>
      <c r="E1793">
        <v>140</v>
      </c>
      <c r="F1793" s="3">
        <v>144.84557050382597</v>
      </c>
    </row>
    <row r="1794" spans="1:6">
      <c r="A1794">
        <v>26</v>
      </c>
      <c r="B1794">
        <v>-89.13</v>
      </c>
      <c r="C1794">
        <v>879</v>
      </c>
      <c r="D1794">
        <v>235000</v>
      </c>
      <c r="E1794">
        <v>162</v>
      </c>
      <c r="F1794" s="3">
        <v>144.57509270530804</v>
      </c>
    </row>
    <row r="1795" spans="1:6">
      <c r="A1795">
        <v>27</v>
      </c>
      <c r="B1795">
        <v>-89.016000000000005</v>
      </c>
      <c r="C1795">
        <v>879</v>
      </c>
      <c r="D1795">
        <v>235000</v>
      </c>
      <c r="E1795">
        <v>161</v>
      </c>
      <c r="F1795" s="3">
        <v>144.7846104944976</v>
      </c>
    </row>
    <row r="1796" spans="1:6">
      <c r="A1796">
        <v>28</v>
      </c>
      <c r="B1796">
        <v>-88.896000000000001</v>
      </c>
      <c r="C1796">
        <v>879</v>
      </c>
      <c r="D1796">
        <v>235000</v>
      </c>
      <c r="E1796">
        <v>163</v>
      </c>
      <c r="F1796" s="3">
        <v>145.25162625785751</v>
      </c>
    </row>
    <row r="1797" spans="1:6">
      <c r="A1797">
        <v>29</v>
      </c>
      <c r="B1797">
        <v>-88.790999999999997</v>
      </c>
      <c r="C1797">
        <v>879</v>
      </c>
      <c r="D1797">
        <v>235000</v>
      </c>
      <c r="E1797">
        <v>151</v>
      </c>
      <c r="F1797" s="3">
        <v>145.74083303729017</v>
      </c>
    </row>
    <row r="1798" spans="1:6">
      <c r="A1798">
        <v>30</v>
      </c>
      <c r="B1798">
        <v>-88.671999999999997</v>
      </c>
      <c r="C1798">
        <v>879</v>
      </c>
      <c r="D1798">
        <v>235000</v>
      </c>
      <c r="E1798">
        <v>140</v>
      </c>
      <c r="F1798" s="3">
        <v>146.32675937265884</v>
      </c>
    </row>
    <row r="1799" spans="1:6">
      <c r="A1799">
        <v>31</v>
      </c>
      <c r="B1799">
        <v>-88.56</v>
      </c>
      <c r="C1799">
        <v>879</v>
      </c>
      <c r="D1799">
        <v>235000</v>
      </c>
      <c r="E1799">
        <v>136</v>
      </c>
      <c r="F1799" s="3">
        <v>146.88815575833189</v>
      </c>
    </row>
    <row r="1800" spans="1:6">
      <c r="A1800">
        <v>32</v>
      </c>
      <c r="B1800">
        <v>-88.451999999999998</v>
      </c>
      <c r="C1800">
        <v>879</v>
      </c>
      <c r="D1800">
        <v>235000</v>
      </c>
      <c r="E1800">
        <v>125</v>
      </c>
      <c r="F1800" s="3">
        <v>147.43211886449191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87</v>
      </c>
    </row>
    <row r="1806" spans="1:6">
      <c r="A1806" t="s">
        <v>27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88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181</v>
      </c>
      <c r="B1818" t="s">
        <v>160</v>
      </c>
      <c r="C1818" t="s">
        <v>163</v>
      </c>
      <c r="D1818" t="s">
        <v>180</v>
      </c>
      <c r="E1818" t="s">
        <v>179</v>
      </c>
      <c r="F1818" t="s">
        <v>200</v>
      </c>
    </row>
    <row r="1819" spans="1:10">
      <c r="A1819">
        <v>1</v>
      </c>
      <c r="B1819">
        <v>-91.947999999999993</v>
      </c>
      <c r="C1819">
        <v>883</v>
      </c>
      <c r="D1819">
        <v>235000</v>
      </c>
      <c r="E1819">
        <v>102</v>
      </c>
      <c r="F1819" s="3"/>
      <c r="J1819" t="s">
        <v>248</v>
      </c>
    </row>
    <row r="1820" spans="1:10">
      <c r="A1820">
        <v>2</v>
      </c>
      <c r="B1820">
        <v>-91.838999999999999</v>
      </c>
      <c r="C1820">
        <v>883</v>
      </c>
      <c r="D1820">
        <v>235000</v>
      </c>
      <c r="E1820">
        <v>132</v>
      </c>
      <c r="F1820" s="3"/>
    </row>
    <row r="1821" spans="1:10">
      <c r="A1821">
        <v>3</v>
      </c>
      <c r="B1821">
        <v>-91.724000000000004</v>
      </c>
      <c r="C1821">
        <v>883</v>
      </c>
      <c r="D1821">
        <v>235000</v>
      </c>
      <c r="E1821">
        <v>137</v>
      </c>
      <c r="F1821" s="3"/>
    </row>
    <row r="1822" spans="1:10">
      <c r="A1822">
        <v>4</v>
      </c>
      <c r="B1822">
        <v>-91.611999999999995</v>
      </c>
      <c r="C1822">
        <v>883</v>
      </c>
      <c r="D1822">
        <v>235000</v>
      </c>
      <c r="E1822">
        <v>122</v>
      </c>
      <c r="F1822" s="3">
        <v>125.71638430547716</v>
      </c>
    </row>
    <row r="1823" spans="1:10">
      <c r="A1823">
        <v>5</v>
      </c>
      <c r="B1823">
        <v>-91.5</v>
      </c>
      <c r="C1823">
        <v>883</v>
      </c>
      <c r="D1823">
        <v>235000</v>
      </c>
      <c r="E1823">
        <v>134</v>
      </c>
      <c r="F1823" s="3">
        <v>127.72237286847376</v>
      </c>
    </row>
    <row r="1824" spans="1:10">
      <c r="A1824">
        <v>6</v>
      </c>
      <c r="B1824">
        <v>-91.394000000000005</v>
      </c>
      <c r="C1824">
        <v>883</v>
      </c>
      <c r="D1824">
        <v>235000</v>
      </c>
      <c r="E1824">
        <v>142</v>
      </c>
      <c r="F1824" s="3">
        <v>130.54275647506788</v>
      </c>
    </row>
    <row r="1825" spans="1:6">
      <c r="A1825">
        <v>7</v>
      </c>
      <c r="B1825">
        <v>-91.281000000000006</v>
      </c>
      <c r="C1825">
        <v>883</v>
      </c>
      <c r="D1825">
        <v>235000</v>
      </c>
      <c r="E1825">
        <v>125</v>
      </c>
      <c r="F1825" s="3">
        <v>135.06520260575059</v>
      </c>
    </row>
    <row r="1826" spans="1:6">
      <c r="A1826">
        <v>8</v>
      </c>
      <c r="B1826">
        <v>-91.165000000000006</v>
      </c>
      <c r="C1826">
        <v>883</v>
      </c>
      <c r="D1826">
        <v>235000</v>
      </c>
      <c r="E1826">
        <v>148</v>
      </c>
      <c r="F1826" s="3">
        <v>142.00026879018554</v>
      </c>
    </row>
    <row r="1827" spans="1:6">
      <c r="A1827">
        <v>9</v>
      </c>
      <c r="B1827">
        <v>-91.049000000000007</v>
      </c>
      <c r="C1827">
        <v>883</v>
      </c>
      <c r="D1827">
        <v>235000</v>
      </c>
      <c r="E1827">
        <v>135</v>
      </c>
      <c r="F1827" s="3">
        <v>151.90029572158969</v>
      </c>
    </row>
    <row r="1828" spans="1:6">
      <c r="A1828">
        <v>10</v>
      </c>
      <c r="B1828">
        <v>-90.933999999999997</v>
      </c>
      <c r="C1828">
        <v>883</v>
      </c>
      <c r="D1828">
        <v>235000</v>
      </c>
      <c r="E1828">
        <v>163</v>
      </c>
      <c r="F1828" s="3">
        <v>164.98563043203379</v>
      </c>
    </row>
    <row r="1829" spans="1:6">
      <c r="A1829">
        <v>11</v>
      </c>
      <c r="B1829">
        <v>-90.823999999999998</v>
      </c>
      <c r="C1829">
        <v>883</v>
      </c>
      <c r="D1829">
        <v>235000</v>
      </c>
      <c r="E1829">
        <v>188</v>
      </c>
      <c r="F1829" s="3">
        <v>180.33763201141622</v>
      </c>
    </row>
    <row r="1830" spans="1:6">
      <c r="A1830">
        <v>12</v>
      </c>
      <c r="B1830">
        <v>-90.709000000000003</v>
      </c>
      <c r="C1830">
        <v>883</v>
      </c>
      <c r="D1830">
        <v>235000</v>
      </c>
      <c r="E1830">
        <v>208</v>
      </c>
      <c r="F1830" s="3">
        <v>198.37103171859704</v>
      </c>
    </row>
    <row r="1831" spans="1:6">
      <c r="A1831">
        <v>13</v>
      </c>
      <c r="B1831">
        <v>-90.594999999999999</v>
      </c>
      <c r="C1831">
        <v>883</v>
      </c>
      <c r="D1831">
        <v>235000</v>
      </c>
      <c r="E1831">
        <v>207</v>
      </c>
      <c r="F1831" s="3">
        <v>216.46868955009191</v>
      </c>
    </row>
    <row r="1832" spans="1:6">
      <c r="A1832">
        <v>14</v>
      </c>
      <c r="B1832">
        <v>-90.486999999999995</v>
      </c>
      <c r="C1832">
        <v>883</v>
      </c>
      <c r="D1832">
        <v>235000</v>
      </c>
      <c r="E1832">
        <v>238</v>
      </c>
      <c r="F1832" s="3">
        <v>231.68509625521077</v>
      </c>
    </row>
    <row r="1833" spans="1:6">
      <c r="A1833">
        <v>15</v>
      </c>
      <c r="B1833">
        <v>-90.372</v>
      </c>
      <c r="C1833">
        <v>883</v>
      </c>
      <c r="D1833">
        <v>235000</v>
      </c>
      <c r="E1833">
        <v>262</v>
      </c>
      <c r="F1833" s="3">
        <v>243.46677685110913</v>
      </c>
    </row>
    <row r="1834" spans="1:6">
      <c r="A1834">
        <v>16</v>
      </c>
      <c r="B1834">
        <v>-90.256</v>
      </c>
      <c r="C1834">
        <v>883</v>
      </c>
      <c r="D1834">
        <v>235000</v>
      </c>
      <c r="E1834">
        <v>230</v>
      </c>
      <c r="F1834" s="3">
        <v>248.80207115795218</v>
      </c>
    </row>
    <row r="1835" spans="1:6">
      <c r="A1835">
        <v>17</v>
      </c>
      <c r="B1835">
        <v>-90.14</v>
      </c>
      <c r="C1835">
        <v>883</v>
      </c>
      <c r="D1835">
        <v>235000</v>
      </c>
      <c r="E1835">
        <v>244</v>
      </c>
      <c r="F1835" s="3">
        <v>246.70491995678469</v>
      </c>
    </row>
    <row r="1836" spans="1:6">
      <c r="A1836">
        <v>18</v>
      </c>
      <c r="B1836">
        <v>-90.025000000000006</v>
      </c>
      <c r="C1836">
        <v>883</v>
      </c>
      <c r="D1836">
        <v>235000</v>
      </c>
      <c r="E1836">
        <v>244</v>
      </c>
      <c r="F1836" s="3">
        <v>237.82750524198195</v>
      </c>
    </row>
    <row r="1837" spans="1:6">
      <c r="A1837">
        <v>19</v>
      </c>
      <c r="B1837">
        <v>-89.918999999999997</v>
      </c>
      <c r="C1837">
        <v>883</v>
      </c>
      <c r="D1837">
        <v>235000</v>
      </c>
      <c r="E1837">
        <v>229</v>
      </c>
      <c r="F1837" s="3">
        <v>225.13919780215033</v>
      </c>
    </row>
    <row r="1838" spans="1:6">
      <c r="A1838">
        <v>20</v>
      </c>
      <c r="B1838">
        <v>-89.805999999999997</v>
      </c>
      <c r="C1838">
        <v>883</v>
      </c>
      <c r="D1838">
        <v>235000</v>
      </c>
      <c r="E1838">
        <v>200</v>
      </c>
      <c r="F1838" s="3">
        <v>209.04222258816642</v>
      </c>
    </row>
    <row r="1839" spans="1:6">
      <c r="A1839">
        <v>21</v>
      </c>
      <c r="B1839">
        <v>-89.691000000000003</v>
      </c>
      <c r="C1839">
        <v>883</v>
      </c>
      <c r="D1839">
        <v>235000</v>
      </c>
      <c r="E1839">
        <v>190</v>
      </c>
      <c r="F1839" s="3">
        <v>192.32053649554828</v>
      </c>
    </row>
    <row r="1840" spans="1:6">
      <c r="A1840">
        <v>22</v>
      </c>
      <c r="B1840">
        <v>-89.576999999999998</v>
      </c>
      <c r="C1840">
        <v>883</v>
      </c>
      <c r="D1840">
        <v>235000</v>
      </c>
      <c r="E1840">
        <v>179</v>
      </c>
      <c r="F1840" s="3">
        <v>177.37348976864399</v>
      </c>
    </row>
    <row r="1841" spans="1:6">
      <c r="A1841">
        <v>23</v>
      </c>
      <c r="B1841">
        <v>-89.457999999999998</v>
      </c>
      <c r="C1841">
        <v>883</v>
      </c>
      <c r="D1841">
        <v>235000</v>
      </c>
      <c r="E1841">
        <v>177</v>
      </c>
      <c r="F1841" s="3">
        <v>164.78362372950551</v>
      </c>
    </row>
    <row r="1842" spans="1:6">
      <c r="A1842">
        <v>24</v>
      </c>
      <c r="B1842">
        <v>-89.341999999999999</v>
      </c>
      <c r="C1842">
        <v>883</v>
      </c>
      <c r="D1842">
        <v>235000</v>
      </c>
      <c r="E1842">
        <v>144</v>
      </c>
      <c r="F1842" s="3">
        <v>155.87324249971624</v>
      </c>
    </row>
    <row r="1843" spans="1:6">
      <c r="A1843">
        <v>25</v>
      </c>
      <c r="B1843">
        <v>-89.234999999999999</v>
      </c>
      <c r="C1843">
        <v>883</v>
      </c>
      <c r="D1843">
        <v>235000</v>
      </c>
      <c r="E1843">
        <v>164</v>
      </c>
      <c r="F1843" s="3">
        <v>150.38005336841573</v>
      </c>
    </row>
    <row r="1844" spans="1:6">
      <c r="A1844">
        <v>26</v>
      </c>
      <c r="B1844">
        <v>-89.13</v>
      </c>
      <c r="C1844">
        <v>883</v>
      </c>
      <c r="D1844">
        <v>235000</v>
      </c>
      <c r="E1844">
        <v>150</v>
      </c>
      <c r="F1844" s="3">
        <v>147.0607624671299</v>
      </c>
    </row>
    <row r="1845" spans="1:6">
      <c r="A1845">
        <v>27</v>
      </c>
      <c r="B1845">
        <v>-89.016000000000005</v>
      </c>
      <c r="C1845">
        <v>883</v>
      </c>
      <c r="D1845">
        <v>235000</v>
      </c>
      <c r="E1845">
        <v>148</v>
      </c>
      <c r="F1845" s="3">
        <v>145.16572514365302</v>
      </c>
    </row>
    <row r="1846" spans="1:6">
      <c r="A1846">
        <v>28</v>
      </c>
      <c r="B1846">
        <v>-88.896000000000001</v>
      </c>
      <c r="C1846">
        <v>883</v>
      </c>
      <c r="D1846">
        <v>235000</v>
      </c>
      <c r="E1846">
        <v>152</v>
      </c>
      <c r="F1846" s="3">
        <v>144.44329808602077</v>
      </c>
    </row>
    <row r="1847" spans="1:6">
      <c r="A1847">
        <v>29</v>
      </c>
      <c r="B1847">
        <v>-88.790999999999997</v>
      </c>
      <c r="C1847">
        <v>883</v>
      </c>
      <c r="D1847">
        <v>235000</v>
      </c>
      <c r="E1847">
        <v>122</v>
      </c>
      <c r="F1847" s="3">
        <v>144.45912829926539</v>
      </c>
    </row>
    <row r="1848" spans="1:6">
      <c r="A1848">
        <v>30</v>
      </c>
      <c r="B1848">
        <v>-88.671999999999997</v>
      </c>
      <c r="C1848">
        <v>883</v>
      </c>
      <c r="D1848">
        <v>235000</v>
      </c>
      <c r="E1848">
        <v>149</v>
      </c>
      <c r="F1848" s="3">
        <v>144.88118181203774</v>
      </c>
    </row>
    <row r="1849" spans="1:6">
      <c r="A1849">
        <v>31</v>
      </c>
      <c r="B1849">
        <v>-88.56</v>
      </c>
      <c r="C1849">
        <v>883</v>
      </c>
      <c r="D1849">
        <v>235000</v>
      </c>
      <c r="E1849">
        <v>164</v>
      </c>
      <c r="F1849" s="3">
        <v>145.48230975712949</v>
      </c>
    </row>
    <row r="1850" spans="1:6">
      <c r="A1850">
        <v>32</v>
      </c>
      <c r="B1850">
        <v>-88.451999999999998</v>
      </c>
      <c r="C1850">
        <v>883</v>
      </c>
      <c r="D1850">
        <v>235000</v>
      </c>
      <c r="E1850">
        <v>136</v>
      </c>
      <c r="F1850" s="3">
        <v>146.15122902998681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89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90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181</v>
      </c>
      <c r="B1868" t="s">
        <v>160</v>
      </c>
      <c r="C1868" t="s">
        <v>163</v>
      </c>
      <c r="D1868" t="s">
        <v>180</v>
      </c>
      <c r="E1868" t="s">
        <v>179</v>
      </c>
      <c r="F1868" t="s">
        <v>200</v>
      </c>
    </row>
    <row r="1869" spans="1:10">
      <c r="A1869">
        <v>1</v>
      </c>
      <c r="B1869">
        <v>-91.947999999999993</v>
      </c>
      <c r="C1869">
        <v>655</v>
      </c>
      <c r="D1869">
        <v>175000</v>
      </c>
      <c r="E1869">
        <v>65</v>
      </c>
      <c r="F1869" s="3"/>
      <c r="J1869" t="s">
        <v>249</v>
      </c>
    </row>
    <row r="1870" spans="1:10">
      <c r="A1870">
        <v>2</v>
      </c>
      <c r="B1870">
        <v>-91.838999999999999</v>
      </c>
      <c r="C1870">
        <v>655</v>
      </c>
      <c r="D1870">
        <v>175000</v>
      </c>
      <c r="E1870">
        <v>98</v>
      </c>
      <c r="F1870" s="3"/>
    </row>
    <row r="1871" spans="1:10">
      <c r="A1871">
        <v>3</v>
      </c>
      <c r="B1871">
        <v>-91.724000000000004</v>
      </c>
      <c r="C1871">
        <v>655</v>
      </c>
      <c r="D1871">
        <v>175000</v>
      </c>
      <c r="E1871">
        <v>111</v>
      </c>
      <c r="F1871" s="3"/>
    </row>
    <row r="1872" spans="1:10">
      <c r="A1872">
        <v>4</v>
      </c>
      <c r="B1872">
        <v>-91.611999999999995</v>
      </c>
      <c r="C1872">
        <v>655</v>
      </c>
      <c r="D1872">
        <v>175000</v>
      </c>
      <c r="E1872">
        <v>78</v>
      </c>
      <c r="F1872" s="3">
        <v>92.865091225598789</v>
      </c>
    </row>
    <row r="1873" spans="1:6">
      <c r="A1873">
        <v>5</v>
      </c>
      <c r="B1873">
        <v>-91.5</v>
      </c>
      <c r="C1873">
        <v>655</v>
      </c>
      <c r="D1873">
        <v>175000</v>
      </c>
      <c r="E1873">
        <v>107</v>
      </c>
      <c r="F1873" s="3">
        <v>95.296641222710107</v>
      </c>
    </row>
    <row r="1874" spans="1:6">
      <c r="A1874">
        <v>6</v>
      </c>
      <c r="B1874">
        <v>-91.394000000000005</v>
      </c>
      <c r="C1874">
        <v>655</v>
      </c>
      <c r="D1874">
        <v>175000</v>
      </c>
      <c r="E1874">
        <v>102</v>
      </c>
      <c r="F1874" s="3">
        <v>99.340857914686339</v>
      </c>
    </row>
    <row r="1875" spans="1:6">
      <c r="A1875">
        <v>7</v>
      </c>
      <c r="B1875">
        <v>-91.281000000000006</v>
      </c>
      <c r="C1875">
        <v>655</v>
      </c>
      <c r="D1875">
        <v>175000</v>
      </c>
      <c r="E1875">
        <v>102</v>
      </c>
      <c r="F1875" s="3">
        <v>106.78090786607547</v>
      </c>
    </row>
    <row r="1876" spans="1:6">
      <c r="A1876">
        <v>8</v>
      </c>
      <c r="B1876">
        <v>-91.165000000000006</v>
      </c>
      <c r="C1876">
        <v>655</v>
      </c>
      <c r="D1876">
        <v>175000</v>
      </c>
      <c r="E1876">
        <v>147</v>
      </c>
      <c r="F1876" s="3">
        <v>119.38354741256992</v>
      </c>
    </row>
    <row r="1877" spans="1:6">
      <c r="A1877">
        <v>9</v>
      </c>
      <c r="B1877">
        <v>-91.049000000000007</v>
      </c>
      <c r="C1877">
        <v>655</v>
      </c>
      <c r="D1877">
        <v>175000</v>
      </c>
      <c r="E1877">
        <v>137</v>
      </c>
      <c r="F1877" s="3">
        <v>138.3759671620995</v>
      </c>
    </row>
    <row r="1878" spans="1:6">
      <c r="A1878">
        <v>10</v>
      </c>
      <c r="B1878">
        <v>-90.933999999999997</v>
      </c>
      <c r="C1878">
        <v>655</v>
      </c>
      <c r="D1878">
        <v>175000</v>
      </c>
      <c r="E1878">
        <v>149</v>
      </c>
      <c r="F1878" s="3">
        <v>163.64025355903945</v>
      </c>
    </row>
    <row r="1879" spans="1:6">
      <c r="A1879">
        <v>11</v>
      </c>
      <c r="B1879">
        <v>-90.823999999999998</v>
      </c>
      <c r="C1879">
        <v>655</v>
      </c>
      <c r="D1879">
        <v>175000</v>
      </c>
      <c r="E1879">
        <v>185</v>
      </c>
      <c r="F1879" s="3">
        <v>191.9931062218478</v>
      </c>
    </row>
    <row r="1880" spans="1:6">
      <c r="A1880">
        <v>12</v>
      </c>
      <c r="B1880">
        <v>-90.709000000000003</v>
      </c>
      <c r="C1880">
        <v>655</v>
      </c>
      <c r="D1880">
        <v>175000</v>
      </c>
      <c r="E1880">
        <v>218</v>
      </c>
      <c r="F1880" s="3">
        <v>221.83991882416319</v>
      </c>
    </row>
    <row r="1881" spans="1:6">
      <c r="A1881">
        <v>13</v>
      </c>
      <c r="B1881">
        <v>-90.594999999999999</v>
      </c>
      <c r="C1881">
        <v>655</v>
      </c>
      <c r="D1881">
        <v>175000</v>
      </c>
      <c r="E1881">
        <v>242</v>
      </c>
      <c r="F1881" s="3">
        <v>245.91020048071073</v>
      </c>
    </row>
    <row r="1882" spans="1:6">
      <c r="A1882">
        <v>14</v>
      </c>
      <c r="B1882">
        <v>-90.486999999999995</v>
      </c>
      <c r="C1882">
        <v>655</v>
      </c>
      <c r="D1882">
        <v>175000</v>
      </c>
      <c r="E1882">
        <v>291</v>
      </c>
      <c r="F1882" s="3">
        <v>258.61819026843216</v>
      </c>
    </row>
    <row r="1883" spans="1:6">
      <c r="A1883">
        <v>15</v>
      </c>
      <c r="B1883">
        <v>-90.372</v>
      </c>
      <c r="C1883">
        <v>655</v>
      </c>
      <c r="D1883">
        <v>175000</v>
      </c>
      <c r="E1883">
        <v>280</v>
      </c>
      <c r="F1883" s="3">
        <v>258.18091161555481</v>
      </c>
    </row>
    <row r="1884" spans="1:6">
      <c r="A1884">
        <v>16</v>
      </c>
      <c r="B1884">
        <v>-90.256</v>
      </c>
      <c r="C1884">
        <v>655</v>
      </c>
      <c r="D1884">
        <v>175000</v>
      </c>
      <c r="E1884">
        <v>219</v>
      </c>
      <c r="F1884" s="3">
        <v>243.50024390197078</v>
      </c>
    </row>
    <row r="1885" spans="1:6">
      <c r="A1885">
        <v>17</v>
      </c>
      <c r="B1885">
        <v>-90.14</v>
      </c>
      <c r="C1885">
        <v>655</v>
      </c>
      <c r="D1885">
        <v>175000</v>
      </c>
      <c r="E1885">
        <v>203</v>
      </c>
      <c r="F1885" s="3">
        <v>218.52463803344449</v>
      </c>
    </row>
    <row r="1886" spans="1:6">
      <c r="A1886">
        <v>18</v>
      </c>
      <c r="B1886">
        <v>-90.025000000000006</v>
      </c>
      <c r="C1886">
        <v>655</v>
      </c>
      <c r="D1886">
        <v>175000</v>
      </c>
      <c r="E1886">
        <v>196</v>
      </c>
      <c r="F1886" s="3">
        <v>189.55177885472781</v>
      </c>
    </row>
    <row r="1887" spans="1:6">
      <c r="A1887">
        <v>19</v>
      </c>
      <c r="B1887">
        <v>-89.918999999999997</v>
      </c>
      <c r="C1887">
        <v>655</v>
      </c>
      <c r="D1887">
        <v>175000</v>
      </c>
      <c r="E1887">
        <v>167</v>
      </c>
      <c r="F1887" s="3">
        <v>164.04626053026968</v>
      </c>
    </row>
    <row r="1888" spans="1:6">
      <c r="A1888">
        <v>20</v>
      </c>
      <c r="B1888">
        <v>-89.805999999999997</v>
      </c>
      <c r="C1888">
        <v>655</v>
      </c>
      <c r="D1888">
        <v>175000</v>
      </c>
      <c r="E1888">
        <v>158</v>
      </c>
      <c r="F1888" s="3">
        <v>141.61112523981359</v>
      </c>
    </row>
    <row r="1889" spans="1:6">
      <c r="A1889">
        <v>21</v>
      </c>
      <c r="B1889">
        <v>-89.691000000000003</v>
      </c>
      <c r="C1889">
        <v>655</v>
      </c>
      <c r="D1889">
        <v>175000</v>
      </c>
      <c r="E1889">
        <v>109</v>
      </c>
      <c r="F1889" s="3">
        <v>125.24762007454591</v>
      </c>
    </row>
    <row r="1890" spans="1:6">
      <c r="A1890">
        <v>22</v>
      </c>
      <c r="B1890">
        <v>-89.576999999999998</v>
      </c>
      <c r="C1890">
        <v>655</v>
      </c>
      <c r="D1890">
        <v>175000</v>
      </c>
      <c r="E1890">
        <v>117</v>
      </c>
      <c r="F1890" s="3">
        <v>115.06043729985393</v>
      </c>
    </row>
    <row r="1891" spans="1:6">
      <c r="A1891">
        <v>23</v>
      </c>
      <c r="B1891">
        <v>-89.457999999999998</v>
      </c>
      <c r="C1891">
        <v>655</v>
      </c>
      <c r="D1891">
        <v>175000</v>
      </c>
      <c r="E1891">
        <v>123</v>
      </c>
      <c r="F1891" s="3">
        <v>109.30306895947822</v>
      </c>
    </row>
    <row r="1892" spans="1:6">
      <c r="A1892">
        <v>24</v>
      </c>
      <c r="B1892">
        <v>-89.341999999999999</v>
      </c>
      <c r="C1892">
        <v>655</v>
      </c>
      <c r="D1892">
        <v>175000</v>
      </c>
      <c r="E1892">
        <v>128</v>
      </c>
      <c r="F1892" s="3">
        <v>106.79247273452869</v>
      </c>
    </row>
    <row r="1893" spans="1:6">
      <c r="A1893">
        <v>25</v>
      </c>
      <c r="B1893">
        <v>-89.234999999999999</v>
      </c>
      <c r="C1893">
        <v>655</v>
      </c>
      <c r="D1893">
        <v>175000</v>
      </c>
      <c r="E1893">
        <v>96</v>
      </c>
      <c r="F1893" s="3">
        <v>106.02047619773965</v>
      </c>
    </row>
    <row r="1894" spans="1:6">
      <c r="A1894">
        <v>26</v>
      </c>
      <c r="B1894">
        <v>-89.13</v>
      </c>
      <c r="C1894">
        <v>655</v>
      </c>
      <c r="D1894">
        <v>175000</v>
      </c>
      <c r="E1894">
        <v>92</v>
      </c>
      <c r="F1894" s="3">
        <v>106.00843631014801</v>
      </c>
    </row>
    <row r="1895" spans="1:6">
      <c r="A1895">
        <v>27</v>
      </c>
      <c r="B1895">
        <v>-89.016000000000005</v>
      </c>
      <c r="C1895">
        <v>655</v>
      </c>
      <c r="D1895">
        <v>175000</v>
      </c>
      <c r="E1895">
        <v>126</v>
      </c>
      <c r="F1895" s="3">
        <v>106.3886849356867</v>
      </c>
    </row>
    <row r="1896" spans="1:6">
      <c r="A1896">
        <v>28</v>
      </c>
      <c r="B1896">
        <v>-88.896000000000001</v>
      </c>
      <c r="C1896">
        <v>655</v>
      </c>
      <c r="D1896">
        <v>175000</v>
      </c>
      <c r="E1896">
        <v>106</v>
      </c>
      <c r="F1896" s="3">
        <v>106.97180355979594</v>
      </c>
    </row>
    <row r="1897" spans="1:6">
      <c r="A1897">
        <v>29</v>
      </c>
      <c r="B1897">
        <v>-88.790999999999997</v>
      </c>
      <c r="C1897">
        <v>655</v>
      </c>
      <c r="D1897">
        <v>175000</v>
      </c>
      <c r="E1897">
        <v>107</v>
      </c>
      <c r="F1897" s="3">
        <v>107.53863527152335</v>
      </c>
    </row>
    <row r="1898" spans="1:6">
      <c r="A1898">
        <v>30</v>
      </c>
      <c r="B1898">
        <v>-88.671999999999997</v>
      </c>
      <c r="C1898">
        <v>655</v>
      </c>
      <c r="D1898">
        <v>175000</v>
      </c>
      <c r="E1898">
        <v>108</v>
      </c>
      <c r="F1898" s="3">
        <v>108.20196006978242</v>
      </c>
    </row>
    <row r="1899" spans="1:6">
      <c r="A1899">
        <v>31</v>
      </c>
      <c r="B1899">
        <v>-88.56</v>
      </c>
      <c r="C1899">
        <v>655</v>
      </c>
      <c r="D1899">
        <v>175000</v>
      </c>
      <c r="E1899">
        <v>101</v>
      </c>
      <c r="F1899" s="3">
        <v>108.83251221289254</v>
      </c>
    </row>
    <row r="1900" spans="1:6">
      <c r="A1900">
        <v>32</v>
      </c>
      <c r="B1900">
        <v>-88.451999999999998</v>
      </c>
      <c r="C1900">
        <v>655</v>
      </c>
      <c r="D1900">
        <v>175000</v>
      </c>
      <c r="E1900">
        <v>108</v>
      </c>
      <c r="F1900" s="3">
        <v>109.44209560340548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91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92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181</v>
      </c>
      <c r="B1918" t="s">
        <v>160</v>
      </c>
      <c r="C1918" t="s">
        <v>163</v>
      </c>
      <c r="D1918" t="s">
        <v>180</v>
      </c>
      <c r="E1918" t="s">
        <v>179</v>
      </c>
      <c r="F1918" t="s">
        <v>200</v>
      </c>
    </row>
    <row r="1919" spans="1:10">
      <c r="A1919">
        <v>1</v>
      </c>
      <c r="B1919">
        <v>-91.947999999999993</v>
      </c>
      <c r="C1919">
        <v>657</v>
      </c>
      <c r="D1919">
        <v>175000</v>
      </c>
      <c r="E1919">
        <v>79</v>
      </c>
      <c r="F1919" s="3"/>
      <c r="J1919" t="s">
        <v>250</v>
      </c>
    </row>
    <row r="1920" spans="1:10">
      <c r="A1920">
        <v>2</v>
      </c>
      <c r="B1920">
        <v>-91.838999999999999</v>
      </c>
      <c r="C1920">
        <v>657</v>
      </c>
      <c r="D1920">
        <v>175000</v>
      </c>
      <c r="E1920">
        <v>81</v>
      </c>
      <c r="F1920" s="3"/>
    </row>
    <row r="1921" spans="1:6">
      <c r="A1921">
        <v>3</v>
      </c>
      <c r="B1921">
        <v>-91.724000000000004</v>
      </c>
      <c r="C1921">
        <v>657</v>
      </c>
      <c r="D1921">
        <v>175000</v>
      </c>
      <c r="E1921">
        <v>88</v>
      </c>
      <c r="F1921" s="3"/>
    </row>
    <row r="1922" spans="1:6">
      <c r="A1922">
        <v>4</v>
      </c>
      <c r="B1922">
        <v>-91.611999999999995</v>
      </c>
      <c r="C1922">
        <v>657</v>
      </c>
      <c r="D1922">
        <v>175000</v>
      </c>
      <c r="E1922">
        <v>104</v>
      </c>
      <c r="F1922" s="3">
        <v>105.98340443388743</v>
      </c>
    </row>
    <row r="1923" spans="1:6">
      <c r="A1923">
        <v>5</v>
      </c>
      <c r="B1923">
        <v>-91.5</v>
      </c>
      <c r="C1923">
        <v>657</v>
      </c>
      <c r="D1923">
        <v>175000</v>
      </c>
      <c r="E1923">
        <v>104</v>
      </c>
      <c r="F1923" s="3">
        <v>107.05642035476595</v>
      </c>
    </row>
    <row r="1924" spans="1:6">
      <c r="A1924">
        <v>6</v>
      </c>
      <c r="B1924">
        <v>-91.394000000000005</v>
      </c>
      <c r="C1924">
        <v>657</v>
      </c>
      <c r="D1924">
        <v>175000</v>
      </c>
      <c r="E1924">
        <v>110</v>
      </c>
      <c r="F1924" s="3">
        <v>109.13342055335112</v>
      </c>
    </row>
    <row r="1925" spans="1:6">
      <c r="A1925">
        <v>7</v>
      </c>
      <c r="B1925">
        <v>-91.281000000000006</v>
      </c>
      <c r="C1925">
        <v>657</v>
      </c>
      <c r="D1925">
        <v>175000</v>
      </c>
      <c r="E1925">
        <v>115</v>
      </c>
      <c r="F1925" s="3">
        <v>113.51931493961517</v>
      </c>
    </row>
    <row r="1926" spans="1:6">
      <c r="A1926">
        <v>8</v>
      </c>
      <c r="B1926">
        <v>-91.165000000000006</v>
      </c>
      <c r="C1926">
        <v>657</v>
      </c>
      <c r="D1926">
        <v>175000</v>
      </c>
      <c r="E1926">
        <v>127</v>
      </c>
      <c r="F1926" s="3">
        <v>121.94425078398307</v>
      </c>
    </row>
    <row r="1927" spans="1:6">
      <c r="A1927">
        <v>9</v>
      </c>
      <c r="B1927">
        <v>-91.049000000000007</v>
      </c>
      <c r="C1927">
        <v>657</v>
      </c>
      <c r="D1927">
        <v>175000</v>
      </c>
      <c r="E1927">
        <v>133</v>
      </c>
      <c r="F1927" s="3">
        <v>136.14615913782532</v>
      </c>
    </row>
    <row r="1928" spans="1:6">
      <c r="A1928">
        <v>10</v>
      </c>
      <c r="B1928">
        <v>-90.933999999999997</v>
      </c>
      <c r="C1928">
        <v>657</v>
      </c>
      <c r="D1928">
        <v>175000</v>
      </c>
      <c r="E1928">
        <v>160</v>
      </c>
      <c r="F1928" s="3">
        <v>157.02066312134446</v>
      </c>
    </row>
    <row r="1929" spans="1:6">
      <c r="A1929">
        <v>11</v>
      </c>
      <c r="B1929">
        <v>-90.823999999999998</v>
      </c>
      <c r="C1929">
        <v>657</v>
      </c>
      <c r="D1929">
        <v>175000</v>
      </c>
      <c r="E1929">
        <v>164</v>
      </c>
      <c r="F1929" s="3">
        <v>182.62964537219389</v>
      </c>
    </row>
    <row r="1930" spans="1:6">
      <c r="A1930">
        <v>12</v>
      </c>
      <c r="B1930">
        <v>-90.709000000000003</v>
      </c>
      <c r="C1930">
        <v>657</v>
      </c>
      <c r="D1930">
        <v>175000</v>
      </c>
      <c r="E1930">
        <v>206</v>
      </c>
      <c r="F1930" s="3">
        <v>212.00761077324134</v>
      </c>
    </row>
    <row r="1931" spans="1:6">
      <c r="A1931">
        <v>13</v>
      </c>
      <c r="B1931">
        <v>-90.594999999999999</v>
      </c>
      <c r="C1931">
        <v>657</v>
      </c>
      <c r="D1931">
        <v>175000</v>
      </c>
      <c r="E1931">
        <v>274</v>
      </c>
      <c r="F1931" s="3">
        <v>238.09922579391861</v>
      </c>
    </row>
    <row r="1932" spans="1:6">
      <c r="A1932">
        <v>14</v>
      </c>
      <c r="B1932">
        <v>-90.486999999999995</v>
      </c>
      <c r="C1932">
        <v>657</v>
      </c>
      <c r="D1932">
        <v>175000</v>
      </c>
      <c r="E1932">
        <v>253</v>
      </c>
      <c r="F1932" s="3">
        <v>254.21083076267081</v>
      </c>
    </row>
    <row r="1933" spans="1:6">
      <c r="A1933">
        <v>15</v>
      </c>
      <c r="B1933">
        <v>-90.372</v>
      </c>
      <c r="C1933">
        <v>657</v>
      </c>
      <c r="D1933">
        <v>175000</v>
      </c>
      <c r="E1933">
        <v>269</v>
      </c>
      <c r="F1933" s="3">
        <v>257.6270740271479</v>
      </c>
    </row>
    <row r="1934" spans="1:6">
      <c r="A1934">
        <v>16</v>
      </c>
      <c r="B1934">
        <v>-90.256</v>
      </c>
      <c r="C1934">
        <v>657</v>
      </c>
      <c r="D1934">
        <v>175000</v>
      </c>
      <c r="E1934">
        <v>233</v>
      </c>
      <c r="F1934" s="3">
        <v>245.84868786635658</v>
      </c>
    </row>
    <row r="1935" spans="1:6">
      <c r="A1935">
        <v>17</v>
      </c>
      <c r="B1935">
        <v>-90.14</v>
      </c>
      <c r="C1935">
        <v>657</v>
      </c>
      <c r="D1935">
        <v>175000</v>
      </c>
      <c r="E1935">
        <v>211</v>
      </c>
      <c r="F1935" s="3">
        <v>222.31028836141925</v>
      </c>
    </row>
    <row r="1936" spans="1:6">
      <c r="A1936">
        <v>18</v>
      </c>
      <c r="B1936">
        <v>-90.025000000000006</v>
      </c>
      <c r="C1936">
        <v>657</v>
      </c>
      <c r="D1936">
        <v>175000</v>
      </c>
      <c r="E1936">
        <v>184</v>
      </c>
      <c r="F1936" s="3">
        <v>193.64184947627504</v>
      </c>
    </row>
    <row r="1937" spans="1:6">
      <c r="A1937">
        <v>19</v>
      </c>
      <c r="B1937">
        <v>-89.918999999999997</v>
      </c>
      <c r="C1937">
        <v>657</v>
      </c>
      <c r="D1937">
        <v>175000</v>
      </c>
      <c r="E1937">
        <v>176</v>
      </c>
      <c r="F1937" s="3">
        <v>168.00732321816062</v>
      </c>
    </row>
    <row r="1938" spans="1:6">
      <c r="A1938">
        <v>20</v>
      </c>
      <c r="B1938">
        <v>-89.805999999999997</v>
      </c>
      <c r="C1938">
        <v>657</v>
      </c>
      <c r="D1938">
        <v>175000</v>
      </c>
      <c r="E1938">
        <v>156</v>
      </c>
      <c r="F1938" s="3">
        <v>145.48609642945618</v>
      </c>
    </row>
    <row r="1939" spans="1:6">
      <c r="A1939">
        <v>21</v>
      </c>
      <c r="B1939">
        <v>-89.691000000000003</v>
      </c>
      <c r="C1939">
        <v>657</v>
      </c>
      <c r="D1939">
        <v>175000</v>
      </c>
      <c r="E1939">
        <v>137</v>
      </c>
      <c r="F1939" s="3">
        <v>129.26477131080452</v>
      </c>
    </row>
    <row r="1940" spans="1:6">
      <c r="A1940">
        <v>22</v>
      </c>
      <c r="B1940">
        <v>-89.576999999999998</v>
      </c>
      <c r="C1940">
        <v>657</v>
      </c>
      <c r="D1940">
        <v>175000</v>
      </c>
      <c r="E1940">
        <v>114</v>
      </c>
      <c r="F1940" s="3">
        <v>119.3536561360049</v>
      </c>
    </row>
    <row r="1941" spans="1:6">
      <c r="A1941">
        <v>23</v>
      </c>
      <c r="B1941">
        <v>-89.457999999999998</v>
      </c>
      <c r="C1941">
        <v>657</v>
      </c>
      <c r="D1941">
        <v>175000</v>
      </c>
      <c r="E1941">
        <v>121</v>
      </c>
      <c r="F1941" s="3">
        <v>113.83515546331132</v>
      </c>
    </row>
    <row r="1942" spans="1:6">
      <c r="A1942">
        <v>24</v>
      </c>
      <c r="B1942">
        <v>-89.341999999999999</v>
      </c>
      <c r="C1942">
        <v>657</v>
      </c>
      <c r="D1942">
        <v>175000</v>
      </c>
      <c r="E1942">
        <v>112</v>
      </c>
      <c r="F1942" s="3">
        <v>111.38474062157223</v>
      </c>
    </row>
    <row r="1943" spans="1:6">
      <c r="A1943">
        <v>25</v>
      </c>
      <c r="B1943">
        <v>-89.234999999999999</v>
      </c>
      <c r="C1943">
        <v>657</v>
      </c>
      <c r="D1943">
        <v>175000</v>
      </c>
      <c r="E1943">
        <v>111</v>
      </c>
      <c r="F1943" s="3">
        <v>110.49815984937618</v>
      </c>
    </row>
    <row r="1944" spans="1:6">
      <c r="A1944">
        <v>26</v>
      </c>
      <c r="B1944">
        <v>-89.13</v>
      </c>
      <c r="C1944">
        <v>657</v>
      </c>
      <c r="D1944">
        <v>175000</v>
      </c>
      <c r="E1944">
        <v>113</v>
      </c>
      <c r="F1944" s="3">
        <v>110.2475904624889</v>
      </c>
    </row>
    <row r="1945" spans="1:6">
      <c r="A1945">
        <v>27</v>
      </c>
      <c r="B1945">
        <v>-89.016000000000005</v>
      </c>
      <c r="C1945">
        <v>657</v>
      </c>
      <c r="D1945">
        <v>175000</v>
      </c>
      <c r="E1945">
        <v>119</v>
      </c>
      <c r="F1945" s="3">
        <v>110.27804529386331</v>
      </c>
    </row>
    <row r="1946" spans="1:6">
      <c r="A1946">
        <v>28</v>
      </c>
      <c r="B1946">
        <v>-88.896000000000001</v>
      </c>
      <c r="C1946">
        <v>657</v>
      </c>
      <c r="D1946">
        <v>175000</v>
      </c>
      <c r="E1946">
        <v>103</v>
      </c>
      <c r="F1946" s="3">
        <v>110.43869248156889</v>
      </c>
    </row>
    <row r="1947" spans="1:6">
      <c r="A1947">
        <v>29</v>
      </c>
      <c r="B1947">
        <v>-88.790999999999997</v>
      </c>
      <c r="C1947">
        <v>657</v>
      </c>
      <c r="D1947">
        <v>175000</v>
      </c>
      <c r="E1947">
        <v>111</v>
      </c>
      <c r="F1947" s="3">
        <v>110.61517034676216</v>
      </c>
    </row>
    <row r="1948" spans="1:6">
      <c r="A1948">
        <v>30</v>
      </c>
      <c r="B1948">
        <v>-88.671999999999997</v>
      </c>
      <c r="C1948">
        <v>657</v>
      </c>
      <c r="D1948">
        <v>175000</v>
      </c>
      <c r="E1948">
        <v>101</v>
      </c>
      <c r="F1948" s="3">
        <v>110.82700573803133</v>
      </c>
    </row>
    <row r="1949" spans="1:6">
      <c r="A1949">
        <v>31</v>
      </c>
      <c r="B1949">
        <v>-88.56</v>
      </c>
      <c r="C1949">
        <v>657</v>
      </c>
      <c r="D1949">
        <v>175000</v>
      </c>
      <c r="E1949">
        <v>115</v>
      </c>
      <c r="F1949" s="3">
        <v>111.02951254242983</v>
      </c>
    </row>
    <row r="1950" spans="1:6">
      <c r="A1950">
        <v>32</v>
      </c>
      <c r="B1950">
        <v>-88.451999999999998</v>
      </c>
      <c r="C1950">
        <v>657</v>
      </c>
      <c r="D1950">
        <v>175000</v>
      </c>
      <c r="E1950">
        <v>108</v>
      </c>
      <c r="F1950" s="3">
        <v>111.2254654717041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93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94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181</v>
      </c>
      <c r="B1968" t="s">
        <v>160</v>
      </c>
      <c r="C1968" t="s">
        <v>163</v>
      </c>
      <c r="D1968" t="s">
        <v>180</v>
      </c>
      <c r="E1968" t="s">
        <v>179</v>
      </c>
      <c r="F1968" t="s">
        <v>200</v>
      </c>
    </row>
    <row r="1969" spans="1:10">
      <c r="A1969">
        <v>1</v>
      </c>
      <c r="B1969">
        <v>-91.947999999999993</v>
      </c>
      <c r="C1969">
        <v>658</v>
      </c>
      <c r="D1969">
        <v>175000</v>
      </c>
      <c r="E1969">
        <v>78</v>
      </c>
      <c r="F1969" s="3"/>
      <c r="J1969" t="s">
        <v>251</v>
      </c>
    </row>
    <row r="1970" spans="1:10">
      <c r="A1970">
        <v>2</v>
      </c>
      <c r="B1970">
        <v>-91.838999999999999</v>
      </c>
      <c r="C1970">
        <v>658</v>
      </c>
      <c r="D1970">
        <v>175000</v>
      </c>
      <c r="E1970">
        <v>85</v>
      </c>
      <c r="F1970" s="3"/>
    </row>
    <row r="1971" spans="1:10">
      <c r="A1971">
        <v>3</v>
      </c>
      <c r="B1971">
        <v>-91.724000000000004</v>
      </c>
      <c r="C1971">
        <v>658</v>
      </c>
      <c r="D1971">
        <v>175000</v>
      </c>
      <c r="E1971">
        <v>101</v>
      </c>
      <c r="F1971" s="3"/>
    </row>
    <row r="1972" spans="1:10">
      <c r="A1972">
        <v>4</v>
      </c>
      <c r="B1972">
        <v>-91.611999999999995</v>
      </c>
      <c r="C1972">
        <v>658</v>
      </c>
      <c r="D1972">
        <v>175000</v>
      </c>
      <c r="E1972">
        <v>93</v>
      </c>
      <c r="F1972" s="3">
        <v>103.91936580164199</v>
      </c>
    </row>
    <row r="1973" spans="1:10">
      <c r="A1973">
        <v>5</v>
      </c>
      <c r="B1973">
        <v>-91.5</v>
      </c>
      <c r="C1973">
        <v>658</v>
      </c>
      <c r="D1973">
        <v>175000</v>
      </c>
      <c r="E1973">
        <v>124</v>
      </c>
      <c r="F1973" s="3">
        <v>108.38800045296072</v>
      </c>
    </row>
    <row r="1974" spans="1:10">
      <c r="A1974">
        <v>6</v>
      </c>
      <c r="B1974">
        <v>-91.394000000000005</v>
      </c>
      <c r="C1974">
        <v>658</v>
      </c>
      <c r="D1974">
        <v>175000</v>
      </c>
      <c r="E1974">
        <v>116</v>
      </c>
      <c r="F1974" s="3">
        <v>114.81282814540084</v>
      </c>
    </row>
    <row r="1975" spans="1:10">
      <c r="A1975">
        <v>7</v>
      </c>
      <c r="B1975">
        <v>-91.281000000000006</v>
      </c>
      <c r="C1975">
        <v>658</v>
      </c>
      <c r="D1975">
        <v>175000</v>
      </c>
      <c r="E1975">
        <v>122</v>
      </c>
      <c r="F1975" s="3">
        <v>124.72458808095891</v>
      </c>
    </row>
    <row r="1976" spans="1:10">
      <c r="A1976">
        <v>8</v>
      </c>
      <c r="B1976">
        <v>-91.165000000000006</v>
      </c>
      <c r="C1976">
        <v>658</v>
      </c>
      <c r="D1976">
        <v>175000</v>
      </c>
      <c r="E1976">
        <v>132</v>
      </c>
      <c r="F1976" s="3">
        <v>138.69413302092653</v>
      </c>
    </row>
    <row r="1977" spans="1:10">
      <c r="A1977">
        <v>9</v>
      </c>
      <c r="B1977">
        <v>-91.049000000000007</v>
      </c>
      <c r="C1977">
        <v>658</v>
      </c>
      <c r="D1977">
        <v>175000</v>
      </c>
      <c r="E1977">
        <v>151</v>
      </c>
      <c r="F1977" s="3">
        <v>156.41485990159424</v>
      </c>
    </row>
    <row r="1978" spans="1:10">
      <c r="A1978">
        <v>10</v>
      </c>
      <c r="B1978">
        <v>-90.933999999999997</v>
      </c>
      <c r="C1978">
        <v>658</v>
      </c>
      <c r="D1978">
        <v>175000</v>
      </c>
      <c r="E1978">
        <v>173</v>
      </c>
      <c r="F1978" s="3">
        <v>176.65896441528795</v>
      </c>
    </row>
    <row r="1979" spans="1:10">
      <c r="A1979">
        <v>11</v>
      </c>
      <c r="B1979">
        <v>-90.823999999999998</v>
      </c>
      <c r="C1979">
        <v>658</v>
      </c>
      <c r="D1979">
        <v>175000</v>
      </c>
      <c r="E1979">
        <v>207</v>
      </c>
      <c r="F1979" s="3">
        <v>196.63486402083464</v>
      </c>
    </row>
    <row r="1980" spans="1:10">
      <c r="A1980">
        <v>12</v>
      </c>
      <c r="B1980">
        <v>-90.709000000000003</v>
      </c>
      <c r="C1980">
        <v>658</v>
      </c>
      <c r="D1980">
        <v>175000</v>
      </c>
      <c r="E1980">
        <v>215</v>
      </c>
      <c r="F1980" s="3">
        <v>215.44726529068186</v>
      </c>
    </row>
    <row r="1981" spans="1:10">
      <c r="A1981">
        <v>13</v>
      </c>
      <c r="B1981">
        <v>-90.594999999999999</v>
      </c>
      <c r="C1981">
        <v>658</v>
      </c>
      <c r="D1981">
        <v>175000</v>
      </c>
      <c r="E1981">
        <v>234</v>
      </c>
      <c r="F1981" s="3">
        <v>229.09476825341068</v>
      </c>
    </row>
    <row r="1982" spans="1:10">
      <c r="A1982">
        <v>14</v>
      </c>
      <c r="B1982">
        <v>-90.486999999999995</v>
      </c>
      <c r="C1982">
        <v>658</v>
      </c>
      <c r="D1982">
        <v>175000</v>
      </c>
      <c r="E1982">
        <v>242</v>
      </c>
      <c r="F1982" s="3">
        <v>235.280702330563</v>
      </c>
    </row>
    <row r="1983" spans="1:10">
      <c r="A1983">
        <v>15</v>
      </c>
      <c r="B1983">
        <v>-90.372</v>
      </c>
      <c r="C1983">
        <v>658</v>
      </c>
      <c r="D1983">
        <v>175000</v>
      </c>
      <c r="E1983">
        <v>236</v>
      </c>
      <c r="F1983" s="3">
        <v>233.56316666732116</v>
      </c>
    </row>
    <row r="1984" spans="1:10">
      <c r="A1984">
        <v>16</v>
      </c>
      <c r="B1984">
        <v>-90.256</v>
      </c>
      <c r="C1984">
        <v>658</v>
      </c>
      <c r="D1984">
        <v>175000</v>
      </c>
      <c r="E1984">
        <v>222</v>
      </c>
      <c r="F1984" s="3">
        <v>223.62830126569759</v>
      </c>
    </row>
    <row r="1985" spans="1:6">
      <c r="A1985">
        <v>17</v>
      </c>
      <c r="B1985">
        <v>-90.14</v>
      </c>
      <c r="C1985">
        <v>658</v>
      </c>
      <c r="D1985">
        <v>175000</v>
      </c>
      <c r="E1985">
        <v>203</v>
      </c>
      <c r="F1985" s="3">
        <v>207.46270394233568</v>
      </c>
    </row>
    <row r="1986" spans="1:6">
      <c r="A1986">
        <v>18</v>
      </c>
      <c r="B1986">
        <v>-90.025000000000006</v>
      </c>
      <c r="C1986">
        <v>658</v>
      </c>
      <c r="D1986">
        <v>175000</v>
      </c>
      <c r="E1986">
        <v>175</v>
      </c>
      <c r="F1986" s="3">
        <v>188.18147647636232</v>
      </c>
    </row>
    <row r="1987" spans="1:6">
      <c r="A1987">
        <v>19</v>
      </c>
      <c r="B1987">
        <v>-89.918999999999997</v>
      </c>
      <c r="C1987">
        <v>658</v>
      </c>
      <c r="D1987">
        <v>175000</v>
      </c>
      <c r="E1987">
        <v>165</v>
      </c>
      <c r="F1987" s="3">
        <v>170.1088694195609</v>
      </c>
    </row>
    <row r="1988" spans="1:6">
      <c r="A1988">
        <v>20</v>
      </c>
      <c r="B1988">
        <v>-89.805999999999997</v>
      </c>
      <c r="C1988">
        <v>658</v>
      </c>
      <c r="D1988">
        <v>175000</v>
      </c>
      <c r="E1988">
        <v>163</v>
      </c>
      <c r="F1988" s="3">
        <v>152.69398228230398</v>
      </c>
    </row>
    <row r="1989" spans="1:6">
      <c r="A1989">
        <v>21</v>
      </c>
      <c r="B1989">
        <v>-89.691000000000003</v>
      </c>
      <c r="C1989">
        <v>658</v>
      </c>
      <c r="D1989">
        <v>175000</v>
      </c>
      <c r="E1989">
        <v>131</v>
      </c>
      <c r="F1989" s="3">
        <v>138.31616620040944</v>
      </c>
    </row>
    <row r="1990" spans="1:6">
      <c r="A1990">
        <v>22</v>
      </c>
      <c r="B1990">
        <v>-89.576999999999998</v>
      </c>
      <c r="C1990">
        <v>658</v>
      </c>
      <c r="D1990">
        <v>175000</v>
      </c>
      <c r="E1990">
        <v>140</v>
      </c>
      <c r="F1990" s="3">
        <v>127.84928331840801</v>
      </c>
    </row>
    <row r="1991" spans="1:6">
      <c r="A1991">
        <v>23</v>
      </c>
      <c r="B1991">
        <v>-89.457999999999998</v>
      </c>
      <c r="C1991">
        <v>658</v>
      </c>
      <c r="D1991">
        <v>175000</v>
      </c>
      <c r="E1991">
        <v>146</v>
      </c>
      <c r="F1991" s="3">
        <v>120.62584519545247</v>
      </c>
    </row>
    <row r="1992" spans="1:6">
      <c r="A1992">
        <v>24</v>
      </c>
      <c r="B1992">
        <v>-89.341999999999999</v>
      </c>
      <c r="C1992">
        <v>658</v>
      </c>
      <c r="D1992">
        <v>175000</v>
      </c>
      <c r="E1992">
        <v>109</v>
      </c>
      <c r="F1992" s="3">
        <v>116.47495120884459</v>
      </c>
    </row>
    <row r="1993" spans="1:6">
      <c r="A1993">
        <v>25</v>
      </c>
      <c r="B1993">
        <v>-89.234999999999999</v>
      </c>
      <c r="C1993">
        <v>658</v>
      </c>
      <c r="D1993">
        <v>175000</v>
      </c>
      <c r="E1993">
        <v>117</v>
      </c>
      <c r="F1993" s="3">
        <v>114.44301196689699</v>
      </c>
    </row>
    <row r="1994" spans="1:6">
      <c r="A1994">
        <v>26</v>
      </c>
      <c r="B1994">
        <v>-89.13</v>
      </c>
      <c r="C1994">
        <v>658</v>
      </c>
      <c r="D1994">
        <v>175000</v>
      </c>
      <c r="E1994">
        <v>125</v>
      </c>
      <c r="F1994" s="3">
        <v>113.54651552951468</v>
      </c>
    </row>
    <row r="1995" spans="1:6">
      <c r="A1995">
        <v>27</v>
      </c>
      <c r="B1995">
        <v>-89.016000000000005</v>
      </c>
      <c r="C1995">
        <v>658</v>
      </c>
      <c r="D1995">
        <v>175000</v>
      </c>
      <c r="E1995">
        <v>110</v>
      </c>
      <c r="F1995" s="3">
        <v>113.31753212668247</v>
      </c>
    </row>
    <row r="1996" spans="1:6">
      <c r="A1996">
        <v>28</v>
      </c>
      <c r="B1996">
        <v>-88.896000000000001</v>
      </c>
      <c r="C1996">
        <v>658</v>
      </c>
      <c r="D1996">
        <v>175000</v>
      </c>
      <c r="E1996">
        <v>113</v>
      </c>
      <c r="F1996" s="3">
        <v>113.53465591284257</v>
      </c>
    </row>
    <row r="1997" spans="1:6">
      <c r="A1997">
        <v>29</v>
      </c>
      <c r="B1997">
        <v>-88.790999999999997</v>
      </c>
      <c r="C1997">
        <v>658</v>
      </c>
      <c r="D1997">
        <v>175000</v>
      </c>
      <c r="E1997">
        <v>117</v>
      </c>
      <c r="F1997" s="3">
        <v>113.91824214966806</v>
      </c>
    </row>
    <row r="1998" spans="1:6">
      <c r="A1998">
        <v>30</v>
      </c>
      <c r="B1998">
        <v>-88.671999999999997</v>
      </c>
      <c r="C1998">
        <v>658</v>
      </c>
      <c r="D1998">
        <v>175000</v>
      </c>
      <c r="E1998">
        <v>109</v>
      </c>
      <c r="F1998" s="3">
        <v>114.4534226730527</v>
      </c>
    </row>
    <row r="1999" spans="1:6">
      <c r="A1999">
        <v>31</v>
      </c>
      <c r="B1999">
        <v>-88.56</v>
      </c>
      <c r="C1999">
        <v>658</v>
      </c>
      <c r="D1999">
        <v>175000</v>
      </c>
      <c r="E1999">
        <v>110</v>
      </c>
      <c r="F1999" s="3">
        <v>114.99967020705648</v>
      </c>
    </row>
    <row r="2000" spans="1:6">
      <c r="A2000">
        <v>32</v>
      </c>
      <c r="B2000">
        <v>-88.451999999999998</v>
      </c>
      <c r="C2000">
        <v>658</v>
      </c>
      <c r="D2000">
        <v>175000</v>
      </c>
      <c r="E2000">
        <v>108</v>
      </c>
      <c r="F2000" s="3">
        <v>115.5419802490776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95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96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181</v>
      </c>
      <c r="B2018" t="s">
        <v>160</v>
      </c>
      <c r="C2018" t="s">
        <v>163</v>
      </c>
      <c r="D2018" t="s">
        <v>180</v>
      </c>
      <c r="E2018" t="s">
        <v>179</v>
      </c>
      <c r="F2018" t="s">
        <v>200</v>
      </c>
    </row>
    <row r="2019" spans="1:10">
      <c r="A2019">
        <v>1</v>
      </c>
      <c r="B2019">
        <v>-91.947999999999993</v>
      </c>
      <c r="C2019">
        <v>658</v>
      </c>
      <c r="D2019">
        <v>175000</v>
      </c>
      <c r="E2019">
        <v>79</v>
      </c>
      <c r="F2019" s="3"/>
      <c r="J2019" t="s">
        <v>252</v>
      </c>
    </row>
    <row r="2020" spans="1:10">
      <c r="A2020">
        <v>2</v>
      </c>
      <c r="B2020">
        <v>-91.838999999999999</v>
      </c>
      <c r="C2020">
        <v>658</v>
      </c>
      <c r="D2020">
        <v>175000</v>
      </c>
      <c r="E2020">
        <v>103</v>
      </c>
      <c r="F2020" s="3"/>
    </row>
    <row r="2021" spans="1:10">
      <c r="A2021">
        <v>3</v>
      </c>
      <c r="B2021">
        <v>-91.724000000000004</v>
      </c>
      <c r="C2021">
        <v>658</v>
      </c>
      <c r="D2021">
        <v>175000</v>
      </c>
      <c r="E2021">
        <v>103</v>
      </c>
      <c r="F2021" s="3"/>
    </row>
    <row r="2022" spans="1:10">
      <c r="A2022">
        <v>4</v>
      </c>
      <c r="B2022">
        <v>-91.611999999999995</v>
      </c>
      <c r="C2022">
        <v>658</v>
      </c>
      <c r="D2022">
        <v>175000</v>
      </c>
      <c r="E2022">
        <v>99</v>
      </c>
      <c r="F2022" s="3">
        <v>115.94415676845608</v>
      </c>
    </row>
    <row r="2023" spans="1:10">
      <c r="A2023">
        <v>5</v>
      </c>
      <c r="B2023">
        <v>-91.5</v>
      </c>
      <c r="C2023">
        <v>658</v>
      </c>
      <c r="D2023">
        <v>175000</v>
      </c>
      <c r="E2023">
        <v>116</v>
      </c>
      <c r="F2023" s="3">
        <v>116.36191732119774</v>
      </c>
    </row>
    <row r="2024" spans="1:10">
      <c r="A2024">
        <v>6</v>
      </c>
      <c r="B2024">
        <v>-91.394000000000005</v>
      </c>
      <c r="C2024">
        <v>658</v>
      </c>
      <c r="D2024">
        <v>175000</v>
      </c>
      <c r="E2024">
        <v>114</v>
      </c>
      <c r="F2024" s="3">
        <v>117.74023022482872</v>
      </c>
    </row>
    <row r="2025" spans="1:10">
      <c r="A2025">
        <v>7</v>
      </c>
      <c r="B2025">
        <v>-91.281000000000006</v>
      </c>
      <c r="C2025">
        <v>658</v>
      </c>
      <c r="D2025">
        <v>175000</v>
      </c>
      <c r="E2025">
        <v>146</v>
      </c>
      <c r="F2025" s="3">
        <v>121.22837632946994</v>
      </c>
    </row>
    <row r="2026" spans="1:10">
      <c r="A2026">
        <v>8</v>
      </c>
      <c r="B2026">
        <v>-91.165000000000006</v>
      </c>
      <c r="C2026">
        <v>658</v>
      </c>
      <c r="D2026">
        <v>175000</v>
      </c>
      <c r="E2026">
        <v>131</v>
      </c>
      <c r="F2026" s="3">
        <v>128.44960125809399</v>
      </c>
    </row>
    <row r="2027" spans="1:10">
      <c r="A2027">
        <v>9</v>
      </c>
      <c r="B2027">
        <v>-91.049000000000007</v>
      </c>
      <c r="C2027">
        <v>658</v>
      </c>
      <c r="D2027">
        <v>175000</v>
      </c>
      <c r="E2027">
        <v>135</v>
      </c>
      <c r="F2027" s="3">
        <v>140.98318394592658</v>
      </c>
    </row>
    <row r="2028" spans="1:10">
      <c r="A2028">
        <v>10</v>
      </c>
      <c r="B2028">
        <v>-90.933999999999997</v>
      </c>
      <c r="C2028">
        <v>658</v>
      </c>
      <c r="D2028">
        <v>175000</v>
      </c>
      <c r="E2028">
        <v>177</v>
      </c>
      <c r="F2028" s="3">
        <v>159.52288010835218</v>
      </c>
    </row>
    <row r="2029" spans="1:10">
      <c r="A2029">
        <v>11</v>
      </c>
      <c r="B2029">
        <v>-90.823999999999998</v>
      </c>
      <c r="C2029">
        <v>658</v>
      </c>
      <c r="D2029">
        <v>175000</v>
      </c>
      <c r="E2029">
        <v>162</v>
      </c>
      <c r="F2029" s="3">
        <v>182.07946503472775</v>
      </c>
    </row>
    <row r="2030" spans="1:10">
      <c r="A2030">
        <v>12</v>
      </c>
      <c r="B2030">
        <v>-90.709000000000003</v>
      </c>
      <c r="C2030">
        <v>658</v>
      </c>
      <c r="D2030">
        <v>175000</v>
      </c>
      <c r="E2030">
        <v>197</v>
      </c>
      <c r="F2030" s="3">
        <v>207.36941934797977</v>
      </c>
    </row>
    <row r="2031" spans="1:10">
      <c r="A2031">
        <v>13</v>
      </c>
      <c r="B2031">
        <v>-90.594999999999999</v>
      </c>
      <c r="C2031">
        <v>658</v>
      </c>
      <c r="D2031">
        <v>175000</v>
      </c>
      <c r="E2031">
        <v>241</v>
      </c>
      <c r="F2031" s="3">
        <v>228.78095434781505</v>
      </c>
    </row>
    <row r="2032" spans="1:10">
      <c r="A2032">
        <v>14</v>
      </c>
      <c r="B2032">
        <v>-90.486999999999995</v>
      </c>
      <c r="C2032">
        <v>658</v>
      </c>
      <c r="D2032">
        <v>175000</v>
      </c>
      <c r="E2032">
        <v>247</v>
      </c>
      <c r="F2032" s="3">
        <v>240.49776040914085</v>
      </c>
    </row>
    <row r="2033" spans="1:6">
      <c r="A2033">
        <v>15</v>
      </c>
      <c r="B2033">
        <v>-90.372</v>
      </c>
      <c r="C2033">
        <v>658</v>
      </c>
      <c r="D2033">
        <v>175000</v>
      </c>
      <c r="E2033">
        <v>254</v>
      </c>
      <c r="F2033" s="3">
        <v>240.20860077158676</v>
      </c>
    </row>
    <row r="2034" spans="1:6">
      <c r="A2034">
        <v>16</v>
      </c>
      <c r="B2034">
        <v>-90.256</v>
      </c>
      <c r="C2034">
        <v>658</v>
      </c>
      <c r="D2034">
        <v>175000</v>
      </c>
      <c r="E2034">
        <v>220</v>
      </c>
      <c r="F2034" s="3">
        <v>226.62165708718823</v>
      </c>
    </row>
    <row r="2035" spans="1:6">
      <c r="A2035">
        <v>17</v>
      </c>
      <c r="B2035">
        <v>-90.14</v>
      </c>
      <c r="C2035">
        <v>658</v>
      </c>
      <c r="D2035">
        <v>175000</v>
      </c>
      <c r="E2035">
        <v>197</v>
      </c>
      <c r="F2035" s="3">
        <v>203.63997107726669</v>
      </c>
    </row>
    <row r="2036" spans="1:6">
      <c r="A2036">
        <v>18</v>
      </c>
      <c r="B2036">
        <v>-90.025000000000006</v>
      </c>
      <c r="C2036">
        <v>658</v>
      </c>
      <c r="D2036">
        <v>175000</v>
      </c>
      <c r="E2036">
        <v>175</v>
      </c>
      <c r="F2036" s="3">
        <v>177.5442664383815</v>
      </c>
    </row>
    <row r="2037" spans="1:6">
      <c r="A2037">
        <v>19</v>
      </c>
      <c r="B2037">
        <v>-89.918999999999997</v>
      </c>
      <c r="C2037">
        <v>658</v>
      </c>
      <c r="D2037">
        <v>175000</v>
      </c>
      <c r="E2037">
        <v>155</v>
      </c>
      <c r="F2037" s="3">
        <v>155.29531631503789</v>
      </c>
    </row>
    <row r="2038" spans="1:6">
      <c r="A2038">
        <v>20</v>
      </c>
      <c r="B2038">
        <v>-89.805999999999997</v>
      </c>
      <c r="C2038">
        <v>658</v>
      </c>
      <c r="D2038">
        <v>175000</v>
      </c>
      <c r="E2038">
        <v>130</v>
      </c>
      <c r="F2038" s="3">
        <v>136.49689135934739</v>
      </c>
    </row>
    <row r="2039" spans="1:6">
      <c r="A2039">
        <v>21</v>
      </c>
      <c r="B2039">
        <v>-89.691000000000003</v>
      </c>
      <c r="C2039">
        <v>658</v>
      </c>
      <c r="D2039">
        <v>175000</v>
      </c>
      <c r="E2039">
        <v>132</v>
      </c>
      <c r="F2039" s="3">
        <v>123.40110881108892</v>
      </c>
    </row>
    <row r="2040" spans="1:6">
      <c r="A2040">
        <v>22</v>
      </c>
      <c r="B2040">
        <v>-89.576999999999998</v>
      </c>
      <c r="C2040">
        <v>658</v>
      </c>
      <c r="D2040">
        <v>175000</v>
      </c>
      <c r="E2040">
        <v>127</v>
      </c>
      <c r="F2040" s="3">
        <v>115.56078667500684</v>
      </c>
    </row>
    <row r="2041" spans="1:6">
      <c r="A2041">
        <v>23</v>
      </c>
      <c r="B2041">
        <v>-89.457999999999998</v>
      </c>
      <c r="C2041">
        <v>658</v>
      </c>
      <c r="D2041">
        <v>175000</v>
      </c>
      <c r="E2041">
        <v>111</v>
      </c>
      <c r="F2041" s="3">
        <v>111.14589141033895</v>
      </c>
    </row>
    <row r="2042" spans="1:6">
      <c r="A2042">
        <v>24</v>
      </c>
      <c r="B2042">
        <v>-89.341999999999999</v>
      </c>
      <c r="C2042">
        <v>658</v>
      </c>
      <c r="D2042">
        <v>175000</v>
      </c>
      <c r="E2042">
        <v>111</v>
      </c>
      <c r="F2042" s="3">
        <v>108.99325779313955</v>
      </c>
    </row>
    <row r="2043" spans="1:6">
      <c r="A2043">
        <v>25</v>
      </c>
      <c r="B2043">
        <v>-89.234999999999999</v>
      </c>
      <c r="C2043">
        <v>658</v>
      </c>
      <c r="D2043">
        <v>175000</v>
      </c>
      <c r="E2043">
        <v>135</v>
      </c>
      <c r="F2043" s="3">
        <v>107.95725404562995</v>
      </c>
    </row>
    <row r="2044" spans="1:6">
      <c r="A2044">
        <v>26</v>
      </c>
      <c r="B2044">
        <v>-89.13</v>
      </c>
      <c r="C2044">
        <v>658</v>
      </c>
      <c r="D2044">
        <v>175000</v>
      </c>
      <c r="E2044">
        <v>120</v>
      </c>
      <c r="F2044" s="3">
        <v>107.34415975672248</v>
      </c>
    </row>
    <row r="2045" spans="1:6">
      <c r="A2045">
        <v>27</v>
      </c>
      <c r="B2045">
        <v>-89.016000000000005</v>
      </c>
      <c r="C2045">
        <v>658</v>
      </c>
      <c r="D2045">
        <v>175000</v>
      </c>
      <c r="E2045">
        <v>127</v>
      </c>
      <c r="F2045" s="3">
        <v>106.86419716735878</v>
      </c>
    </row>
    <row r="2046" spans="1:6">
      <c r="A2046">
        <v>28</v>
      </c>
      <c r="B2046">
        <v>-88.896000000000001</v>
      </c>
      <c r="C2046">
        <v>658</v>
      </c>
      <c r="D2046">
        <v>175000</v>
      </c>
      <c r="E2046">
        <v>86</v>
      </c>
      <c r="F2046" s="3">
        <v>106.43307455419148</v>
      </c>
    </row>
    <row r="2047" spans="1:6">
      <c r="A2047">
        <v>29</v>
      </c>
      <c r="B2047">
        <v>-88.790999999999997</v>
      </c>
      <c r="C2047">
        <v>658</v>
      </c>
      <c r="D2047">
        <v>175000</v>
      </c>
      <c r="E2047">
        <v>88</v>
      </c>
      <c r="F2047" s="3">
        <v>106.07517934619504</v>
      </c>
    </row>
    <row r="2048" spans="1:6">
      <c r="A2048">
        <v>30</v>
      </c>
      <c r="B2048">
        <v>-88.671999999999997</v>
      </c>
      <c r="C2048">
        <v>658</v>
      </c>
      <c r="D2048">
        <v>175000</v>
      </c>
      <c r="E2048">
        <v>98</v>
      </c>
      <c r="F2048" s="3">
        <v>105.67549334518934</v>
      </c>
    </row>
    <row r="2049" spans="1:6">
      <c r="A2049">
        <v>31</v>
      </c>
      <c r="B2049">
        <v>-88.56</v>
      </c>
      <c r="C2049">
        <v>658</v>
      </c>
      <c r="D2049">
        <v>175000</v>
      </c>
      <c r="E2049">
        <v>116</v>
      </c>
      <c r="F2049" s="3">
        <v>105.30078078819705</v>
      </c>
    </row>
    <row r="2050" spans="1:6">
      <c r="A2050">
        <v>32</v>
      </c>
      <c r="B2050">
        <v>-88.451999999999998</v>
      </c>
      <c r="C2050">
        <v>658</v>
      </c>
      <c r="D2050">
        <v>175000</v>
      </c>
      <c r="E2050">
        <v>98</v>
      </c>
      <c r="F2050" s="3">
        <v>104.93974392671329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97</v>
      </c>
    </row>
    <row r="2056" spans="1:6">
      <c r="A2056" t="s">
        <v>27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98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181</v>
      </c>
      <c r="B2068" t="s">
        <v>160</v>
      </c>
      <c r="C2068" t="s">
        <v>163</v>
      </c>
      <c r="D2068" t="s">
        <v>180</v>
      </c>
      <c r="E2068" t="s">
        <v>179</v>
      </c>
      <c r="F2068" t="s">
        <v>200</v>
      </c>
    </row>
    <row r="2069" spans="1:10">
      <c r="A2069">
        <v>1</v>
      </c>
      <c r="B2069">
        <v>-91.947999999999993</v>
      </c>
      <c r="C2069">
        <v>887</v>
      </c>
      <c r="D2069">
        <v>235000</v>
      </c>
      <c r="E2069">
        <v>109</v>
      </c>
      <c r="F2069" s="3"/>
      <c r="J2069" t="s">
        <v>253</v>
      </c>
    </row>
    <row r="2070" spans="1:10">
      <c r="A2070">
        <v>2</v>
      </c>
      <c r="B2070">
        <v>-91.838999999999999</v>
      </c>
      <c r="C2070">
        <v>887</v>
      </c>
      <c r="D2070">
        <v>235000</v>
      </c>
      <c r="E2070">
        <v>105</v>
      </c>
      <c r="F2070" s="3"/>
    </row>
    <row r="2071" spans="1:10">
      <c r="A2071">
        <v>3</v>
      </c>
      <c r="B2071">
        <v>-91.724000000000004</v>
      </c>
      <c r="C2071">
        <v>887</v>
      </c>
      <c r="D2071">
        <v>235000</v>
      </c>
      <c r="E2071">
        <v>119</v>
      </c>
      <c r="F2071" s="3"/>
    </row>
    <row r="2072" spans="1:10">
      <c r="A2072">
        <v>4</v>
      </c>
      <c r="B2072">
        <v>-91.611999999999995</v>
      </c>
      <c r="C2072">
        <v>887</v>
      </c>
      <c r="D2072">
        <v>235000</v>
      </c>
      <c r="E2072">
        <v>127</v>
      </c>
      <c r="F2072" s="3">
        <v>137.13484337669658</v>
      </c>
    </row>
    <row r="2073" spans="1:10">
      <c r="A2073">
        <v>5</v>
      </c>
      <c r="B2073">
        <v>-91.5</v>
      </c>
      <c r="C2073">
        <v>887</v>
      </c>
      <c r="D2073">
        <v>235000</v>
      </c>
      <c r="E2073">
        <v>144</v>
      </c>
      <c r="F2073" s="3">
        <v>138.39163392855642</v>
      </c>
    </row>
    <row r="2074" spans="1:10">
      <c r="A2074">
        <v>6</v>
      </c>
      <c r="B2074">
        <v>-91.394000000000005</v>
      </c>
      <c r="C2074">
        <v>887</v>
      </c>
      <c r="D2074">
        <v>235000</v>
      </c>
      <c r="E2074">
        <v>130</v>
      </c>
      <c r="F2074" s="3">
        <v>140.21502263391523</v>
      </c>
    </row>
    <row r="2075" spans="1:10">
      <c r="A2075">
        <v>7</v>
      </c>
      <c r="B2075">
        <v>-91.281000000000006</v>
      </c>
      <c r="C2075">
        <v>887</v>
      </c>
      <c r="D2075">
        <v>235000</v>
      </c>
      <c r="E2075">
        <v>139</v>
      </c>
      <c r="F2075" s="3">
        <v>143.42394652503506</v>
      </c>
    </row>
    <row r="2076" spans="1:10">
      <c r="A2076">
        <v>8</v>
      </c>
      <c r="B2076">
        <v>-91.165000000000006</v>
      </c>
      <c r="C2076">
        <v>887</v>
      </c>
      <c r="D2076">
        <v>235000</v>
      </c>
      <c r="E2076">
        <v>178</v>
      </c>
      <c r="F2076" s="3">
        <v>149.01460644844744</v>
      </c>
    </row>
    <row r="2077" spans="1:10">
      <c r="A2077">
        <v>9</v>
      </c>
      <c r="B2077">
        <v>-91.049000000000007</v>
      </c>
      <c r="C2077">
        <v>887</v>
      </c>
      <c r="D2077">
        <v>235000</v>
      </c>
      <c r="E2077">
        <v>164</v>
      </c>
      <c r="F2077" s="3">
        <v>158.14175087245022</v>
      </c>
    </row>
    <row r="2078" spans="1:10">
      <c r="A2078">
        <v>10</v>
      </c>
      <c r="B2078">
        <v>-90.933999999999997</v>
      </c>
      <c r="C2078">
        <v>887</v>
      </c>
      <c r="D2078">
        <v>235000</v>
      </c>
      <c r="E2078">
        <v>179</v>
      </c>
      <c r="F2078" s="3">
        <v>171.80711635698577</v>
      </c>
    </row>
    <row r="2079" spans="1:10">
      <c r="A2079">
        <v>11</v>
      </c>
      <c r="B2079">
        <v>-90.823999999999998</v>
      </c>
      <c r="C2079">
        <v>887</v>
      </c>
      <c r="D2079">
        <v>235000</v>
      </c>
      <c r="E2079">
        <v>179</v>
      </c>
      <c r="F2079" s="3">
        <v>189.64597177245969</v>
      </c>
    </row>
    <row r="2080" spans="1:10">
      <c r="A2080">
        <v>12</v>
      </c>
      <c r="B2080">
        <v>-90.709000000000003</v>
      </c>
      <c r="C2080">
        <v>887</v>
      </c>
      <c r="D2080">
        <v>235000</v>
      </c>
      <c r="E2080">
        <v>186</v>
      </c>
      <c r="F2080" s="3">
        <v>212.57079764277086</v>
      </c>
    </row>
    <row r="2081" spans="1:6">
      <c r="A2081">
        <v>13</v>
      </c>
      <c r="B2081">
        <v>-90.594999999999999</v>
      </c>
      <c r="C2081">
        <v>887</v>
      </c>
      <c r="D2081">
        <v>235000</v>
      </c>
      <c r="E2081">
        <v>243</v>
      </c>
      <c r="F2081" s="3">
        <v>237.30288707837653</v>
      </c>
    </row>
    <row r="2082" spans="1:6">
      <c r="A2082">
        <v>14</v>
      </c>
      <c r="B2082">
        <v>-90.486999999999995</v>
      </c>
      <c r="C2082">
        <v>887</v>
      </c>
      <c r="D2082">
        <v>235000</v>
      </c>
      <c r="E2082">
        <v>269</v>
      </c>
      <c r="F2082" s="3">
        <v>259.17044849294905</v>
      </c>
    </row>
    <row r="2083" spans="1:6">
      <c r="A2083">
        <v>15</v>
      </c>
      <c r="B2083">
        <v>-90.372</v>
      </c>
      <c r="C2083">
        <v>887</v>
      </c>
      <c r="D2083">
        <v>235000</v>
      </c>
      <c r="E2083">
        <v>289</v>
      </c>
      <c r="F2083" s="3">
        <v>276.5511812249494</v>
      </c>
    </row>
    <row r="2084" spans="1:6">
      <c r="A2084">
        <v>16</v>
      </c>
      <c r="B2084">
        <v>-90.256</v>
      </c>
      <c r="C2084">
        <v>887</v>
      </c>
      <c r="D2084">
        <v>235000</v>
      </c>
      <c r="E2084">
        <v>287</v>
      </c>
      <c r="F2084" s="3">
        <v>284.21526867933869</v>
      </c>
    </row>
    <row r="2085" spans="1:6">
      <c r="A2085">
        <v>17</v>
      </c>
      <c r="B2085">
        <v>-90.14</v>
      </c>
      <c r="C2085">
        <v>887</v>
      </c>
      <c r="D2085">
        <v>235000</v>
      </c>
      <c r="E2085">
        <v>298</v>
      </c>
      <c r="F2085" s="3">
        <v>280.29293085154154</v>
      </c>
    </row>
    <row r="2086" spans="1:6">
      <c r="A2086">
        <v>18</v>
      </c>
      <c r="B2086">
        <v>-90.025000000000006</v>
      </c>
      <c r="C2086">
        <v>887</v>
      </c>
      <c r="D2086">
        <v>235000</v>
      </c>
      <c r="E2086">
        <v>251</v>
      </c>
      <c r="F2086" s="3">
        <v>266.07189051002888</v>
      </c>
    </row>
    <row r="2087" spans="1:6">
      <c r="A2087">
        <v>19</v>
      </c>
      <c r="B2087">
        <v>-89.918999999999997</v>
      </c>
      <c r="C2087">
        <v>887</v>
      </c>
      <c r="D2087">
        <v>235000</v>
      </c>
      <c r="E2087">
        <v>237</v>
      </c>
      <c r="F2087" s="3">
        <v>246.76791828870816</v>
      </c>
    </row>
    <row r="2088" spans="1:6">
      <c r="A2088">
        <v>20</v>
      </c>
      <c r="B2088">
        <v>-89.805999999999997</v>
      </c>
      <c r="C2088">
        <v>887</v>
      </c>
      <c r="D2088">
        <v>235000</v>
      </c>
      <c r="E2088">
        <v>223</v>
      </c>
      <c r="F2088" s="3">
        <v>223.65970934944644</v>
      </c>
    </row>
    <row r="2089" spans="1:6">
      <c r="A2089">
        <v>21</v>
      </c>
      <c r="B2089">
        <v>-89.691000000000003</v>
      </c>
      <c r="C2089">
        <v>887</v>
      </c>
      <c r="D2089">
        <v>235000</v>
      </c>
      <c r="E2089">
        <v>188</v>
      </c>
      <c r="F2089" s="3">
        <v>201.38885386181332</v>
      </c>
    </row>
    <row r="2090" spans="1:6">
      <c r="A2090">
        <v>22</v>
      </c>
      <c r="B2090">
        <v>-89.576999999999998</v>
      </c>
      <c r="C2090">
        <v>887</v>
      </c>
      <c r="D2090">
        <v>235000</v>
      </c>
      <c r="E2090">
        <v>186</v>
      </c>
      <c r="F2090" s="3">
        <v>183.24481424916146</v>
      </c>
    </row>
    <row r="2091" spans="1:6">
      <c r="A2091">
        <v>23</v>
      </c>
      <c r="B2091">
        <v>-89.457999999999998</v>
      </c>
      <c r="C2091">
        <v>887</v>
      </c>
      <c r="D2091">
        <v>235000</v>
      </c>
      <c r="E2091">
        <v>183</v>
      </c>
      <c r="F2091" s="3">
        <v>169.60647219179879</v>
      </c>
    </row>
    <row r="2092" spans="1:6">
      <c r="A2092">
        <v>24</v>
      </c>
      <c r="B2092">
        <v>-89.341999999999999</v>
      </c>
      <c r="C2092">
        <v>887</v>
      </c>
      <c r="D2092">
        <v>235000</v>
      </c>
      <c r="E2092">
        <v>181</v>
      </c>
      <c r="F2092" s="3">
        <v>161.20126752421424</v>
      </c>
    </row>
    <row r="2093" spans="1:6">
      <c r="A2093">
        <v>25</v>
      </c>
      <c r="B2093">
        <v>-89.234999999999999</v>
      </c>
      <c r="C2093">
        <v>887</v>
      </c>
      <c r="D2093">
        <v>235000</v>
      </c>
      <c r="E2093">
        <v>174</v>
      </c>
      <c r="F2093" s="3">
        <v>156.79252597711289</v>
      </c>
    </row>
    <row r="2094" spans="1:6">
      <c r="A2094">
        <v>26</v>
      </c>
      <c r="B2094">
        <v>-89.13</v>
      </c>
      <c r="C2094">
        <v>887</v>
      </c>
      <c r="D2094">
        <v>235000</v>
      </c>
      <c r="E2094">
        <v>152</v>
      </c>
      <c r="F2094" s="3">
        <v>154.61589678107202</v>
      </c>
    </row>
    <row r="2095" spans="1:6">
      <c r="A2095">
        <v>27</v>
      </c>
      <c r="B2095">
        <v>-89.016000000000005</v>
      </c>
      <c r="C2095">
        <v>887</v>
      </c>
      <c r="D2095">
        <v>235000</v>
      </c>
      <c r="E2095">
        <v>153</v>
      </c>
      <c r="F2095" s="3">
        <v>153.74148950969962</v>
      </c>
    </row>
    <row r="2096" spans="1:6">
      <c r="A2096">
        <v>28</v>
      </c>
      <c r="B2096">
        <v>-88.896000000000001</v>
      </c>
      <c r="C2096">
        <v>887</v>
      </c>
      <c r="D2096">
        <v>235000</v>
      </c>
      <c r="E2096">
        <v>145</v>
      </c>
      <c r="F2096" s="3">
        <v>153.73427082874562</v>
      </c>
    </row>
    <row r="2097" spans="1:6">
      <c r="A2097">
        <v>29</v>
      </c>
      <c r="B2097">
        <v>-88.790999999999997</v>
      </c>
      <c r="C2097">
        <v>887</v>
      </c>
      <c r="D2097">
        <v>235000</v>
      </c>
      <c r="E2097">
        <v>137</v>
      </c>
      <c r="F2097" s="3">
        <v>154.10393868544946</v>
      </c>
    </row>
    <row r="2098" spans="1:6">
      <c r="A2098">
        <v>30</v>
      </c>
      <c r="B2098">
        <v>-88.671999999999997</v>
      </c>
      <c r="C2098">
        <v>887</v>
      </c>
      <c r="D2098">
        <v>235000</v>
      </c>
      <c r="E2098">
        <v>170</v>
      </c>
      <c r="F2098" s="3">
        <v>154.70887712894805</v>
      </c>
    </row>
    <row r="2099" spans="1:6">
      <c r="A2099">
        <v>31</v>
      </c>
      <c r="B2099">
        <v>-88.56</v>
      </c>
      <c r="C2099">
        <v>887</v>
      </c>
      <c r="D2099">
        <v>235000</v>
      </c>
      <c r="E2099">
        <v>160</v>
      </c>
      <c r="F2099" s="3">
        <v>155.35203124222309</v>
      </c>
    </row>
    <row r="2100" spans="1:6">
      <c r="A2100">
        <v>32</v>
      </c>
      <c r="B2100">
        <v>-88.451999999999998</v>
      </c>
      <c r="C2100">
        <v>887</v>
      </c>
      <c r="D2100">
        <v>235000</v>
      </c>
      <c r="E2100">
        <v>143</v>
      </c>
      <c r="F2100" s="3">
        <v>155.99699344263757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99</v>
      </c>
    </row>
    <row r="2106" spans="1:6">
      <c r="A2106" t="s">
        <v>27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100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181</v>
      </c>
      <c r="B2118" t="s">
        <v>160</v>
      </c>
      <c r="C2118" t="s">
        <v>163</v>
      </c>
      <c r="D2118" t="s">
        <v>180</v>
      </c>
      <c r="E2118" t="s">
        <v>179</v>
      </c>
      <c r="F2118" t="s">
        <v>200</v>
      </c>
    </row>
    <row r="2119" spans="1:10">
      <c r="A2119">
        <v>1</v>
      </c>
      <c r="B2119">
        <v>-91.947999999999993</v>
      </c>
      <c r="C2119">
        <v>882</v>
      </c>
      <c r="D2119">
        <v>235000</v>
      </c>
      <c r="E2119">
        <v>97</v>
      </c>
      <c r="F2119" s="3"/>
      <c r="J2119" t="s">
        <v>254</v>
      </c>
    </row>
    <row r="2120" spans="1:10">
      <c r="A2120">
        <v>2</v>
      </c>
      <c r="B2120">
        <v>-91.838999999999999</v>
      </c>
      <c r="C2120">
        <v>882</v>
      </c>
      <c r="D2120">
        <v>235000</v>
      </c>
      <c r="E2120">
        <v>108</v>
      </c>
      <c r="F2120" s="3"/>
    </row>
    <row r="2121" spans="1:10">
      <c r="A2121">
        <v>3</v>
      </c>
      <c r="B2121">
        <v>-91.724000000000004</v>
      </c>
      <c r="C2121">
        <v>882</v>
      </c>
      <c r="D2121">
        <v>235000</v>
      </c>
      <c r="E2121">
        <v>106</v>
      </c>
      <c r="F2121" s="3"/>
    </row>
    <row r="2122" spans="1:10">
      <c r="A2122">
        <v>4</v>
      </c>
      <c r="B2122">
        <v>-91.611999999999995</v>
      </c>
      <c r="C2122">
        <v>882</v>
      </c>
      <c r="D2122">
        <v>235000</v>
      </c>
      <c r="E2122">
        <v>124</v>
      </c>
      <c r="F2122" s="3">
        <v>121.87641862038338</v>
      </c>
    </row>
    <row r="2123" spans="1:10">
      <c r="A2123">
        <v>5</v>
      </c>
      <c r="B2123">
        <v>-91.5</v>
      </c>
      <c r="C2123">
        <v>882</v>
      </c>
      <c r="D2123">
        <v>235000</v>
      </c>
      <c r="E2123">
        <v>138</v>
      </c>
      <c r="F2123" s="3">
        <v>127.29565190163096</v>
      </c>
    </row>
    <row r="2124" spans="1:10">
      <c r="A2124">
        <v>6</v>
      </c>
      <c r="B2124">
        <v>-91.394000000000005</v>
      </c>
      <c r="C2124">
        <v>882</v>
      </c>
      <c r="D2124">
        <v>235000</v>
      </c>
      <c r="E2124">
        <v>119</v>
      </c>
      <c r="F2124" s="3">
        <v>133.99109034619516</v>
      </c>
    </row>
    <row r="2125" spans="1:10">
      <c r="A2125">
        <v>7</v>
      </c>
      <c r="B2125">
        <v>-91.281000000000006</v>
      </c>
      <c r="C2125">
        <v>882</v>
      </c>
      <c r="D2125">
        <v>235000</v>
      </c>
      <c r="E2125">
        <v>142</v>
      </c>
      <c r="F2125" s="3">
        <v>143.10950349218425</v>
      </c>
    </row>
    <row r="2126" spans="1:10">
      <c r="A2126">
        <v>8</v>
      </c>
      <c r="B2126">
        <v>-91.165000000000006</v>
      </c>
      <c r="C2126">
        <v>882</v>
      </c>
      <c r="D2126">
        <v>235000</v>
      </c>
      <c r="E2126">
        <v>160</v>
      </c>
      <c r="F2126" s="3">
        <v>154.78899901304084</v>
      </c>
    </row>
    <row r="2127" spans="1:10">
      <c r="A2127">
        <v>9</v>
      </c>
      <c r="B2127">
        <v>-91.049000000000007</v>
      </c>
      <c r="C2127">
        <v>882</v>
      </c>
      <c r="D2127">
        <v>235000</v>
      </c>
      <c r="E2127">
        <v>179</v>
      </c>
      <c r="F2127" s="3">
        <v>168.77372085201981</v>
      </c>
    </row>
    <row r="2128" spans="1:10">
      <c r="A2128">
        <v>10</v>
      </c>
      <c r="B2128">
        <v>-90.933999999999997</v>
      </c>
      <c r="C2128">
        <v>882</v>
      </c>
      <c r="D2128">
        <v>235000</v>
      </c>
      <c r="E2128">
        <v>173</v>
      </c>
      <c r="F2128" s="3">
        <v>184.53122088657855</v>
      </c>
    </row>
    <row r="2129" spans="1:6">
      <c r="A2129">
        <v>11</v>
      </c>
      <c r="B2129">
        <v>-90.823999999999998</v>
      </c>
      <c r="C2129">
        <v>882</v>
      </c>
      <c r="D2129">
        <v>235000</v>
      </c>
      <c r="E2129">
        <v>183</v>
      </c>
      <c r="F2129" s="3">
        <v>200.66627796071253</v>
      </c>
    </row>
    <row r="2130" spans="1:6">
      <c r="A2130">
        <v>12</v>
      </c>
      <c r="B2130">
        <v>-90.709000000000003</v>
      </c>
      <c r="C2130">
        <v>882</v>
      </c>
      <c r="D2130">
        <v>235000</v>
      </c>
      <c r="E2130">
        <v>227</v>
      </c>
      <c r="F2130" s="3">
        <v>217.57055967761355</v>
      </c>
    </row>
    <row r="2131" spans="1:6">
      <c r="A2131">
        <v>13</v>
      </c>
      <c r="B2131">
        <v>-90.594999999999999</v>
      </c>
      <c r="C2131">
        <v>882</v>
      </c>
      <c r="D2131">
        <v>235000</v>
      </c>
      <c r="E2131">
        <v>254</v>
      </c>
      <c r="F2131" s="3">
        <v>233.04008734548722</v>
      </c>
    </row>
    <row r="2132" spans="1:6">
      <c r="A2132">
        <v>14</v>
      </c>
      <c r="B2132">
        <v>-90.486999999999995</v>
      </c>
      <c r="C2132">
        <v>882</v>
      </c>
      <c r="D2132">
        <v>235000</v>
      </c>
      <c r="E2132">
        <v>244</v>
      </c>
      <c r="F2132" s="3">
        <v>245.24220738677317</v>
      </c>
    </row>
    <row r="2133" spans="1:6">
      <c r="A2133">
        <v>15</v>
      </c>
      <c r="B2133">
        <v>-90.372</v>
      </c>
      <c r="C2133">
        <v>882</v>
      </c>
      <c r="D2133">
        <v>235000</v>
      </c>
      <c r="E2133">
        <v>248</v>
      </c>
      <c r="F2133" s="3">
        <v>254.39668794618632</v>
      </c>
    </row>
    <row r="2134" spans="1:6">
      <c r="A2134">
        <v>16</v>
      </c>
      <c r="B2134">
        <v>-90.256</v>
      </c>
      <c r="C2134">
        <v>882</v>
      </c>
      <c r="D2134">
        <v>235000</v>
      </c>
      <c r="E2134">
        <v>270</v>
      </c>
      <c r="F2134" s="3">
        <v>258.71807293883541</v>
      </c>
    </row>
    <row r="2135" spans="1:6">
      <c r="A2135">
        <v>17</v>
      </c>
      <c r="B2135">
        <v>-90.14</v>
      </c>
      <c r="C2135">
        <v>882</v>
      </c>
      <c r="D2135">
        <v>235000</v>
      </c>
      <c r="E2135">
        <v>263</v>
      </c>
      <c r="F2135" s="3">
        <v>257.73714134585055</v>
      </c>
    </row>
    <row r="2136" spans="1:6">
      <c r="A2136">
        <v>18</v>
      </c>
      <c r="B2136">
        <v>-90.025000000000006</v>
      </c>
      <c r="C2136">
        <v>882</v>
      </c>
      <c r="D2136">
        <v>235000</v>
      </c>
      <c r="E2136">
        <v>249</v>
      </c>
      <c r="F2136" s="3">
        <v>251.79688341325391</v>
      </c>
    </row>
    <row r="2137" spans="1:6">
      <c r="A2137">
        <v>19</v>
      </c>
      <c r="B2137">
        <v>-89.918999999999997</v>
      </c>
      <c r="C2137">
        <v>882</v>
      </c>
      <c r="D2137">
        <v>235000</v>
      </c>
      <c r="E2137">
        <v>248</v>
      </c>
      <c r="F2137" s="3">
        <v>242.65535931205389</v>
      </c>
    </row>
    <row r="2138" spans="1:6">
      <c r="A2138">
        <v>20</v>
      </c>
      <c r="B2138">
        <v>-89.805999999999997</v>
      </c>
      <c r="C2138">
        <v>882</v>
      </c>
      <c r="D2138">
        <v>235000</v>
      </c>
      <c r="E2138">
        <v>198</v>
      </c>
      <c r="F2138" s="3">
        <v>230.15446463290533</v>
      </c>
    </row>
    <row r="2139" spans="1:6">
      <c r="A2139">
        <v>21</v>
      </c>
      <c r="B2139">
        <v>-89.691000000000003</v>
      </c>
      <c r="C2139">
        <v>882</v>
      </c>
      <c r="D2139">
        <v>235000</v>
      </c>
      <c r="E2139">
        <v>212</v>
      </c>
      <c r="F2139" s="3">
        <v>215.88036958455496</v>
      </c>
    </row>
    <row r="2140" spans="1:6">
      <c r="A2140">
        <v>22</v>
      </c>
      <c r="B2140">
        <v>-89.576999999999998</v>
      </c>
      <c r="C2140">
        <v>882</v>
      </c>
      <c r="D2140">
        <v>235000</v>
      </c>
      <c r="E2140">
        <v>226</v>
      </c>
      <c r="F2140" s="3">
        <v>201.54686375744487</v>
      </c>
    </row>
    <row r="2141" spans="1:6">
      <c r="A2141">
        <v>23</v>
      </c>
      <c r="B2141">
        <v>-89.457999999999998</v>
      </c>
      <c r="C2141">
        <v>882</v>
      </c>
      <c r="D2141">
        <v>235000</v>
      </c>
      <c r="E2141">
        <v>188</v>
      </c>
      <c r="F2141" s="3">
        <v>187.62032709181639</v>
      </c>
    </row>
    <row r="2142" spans="1:6">
      <c r="A2142">
        <v>24</v>
      </c>
      <c r="B2142">
        <v>-89.341999999999999</v>
      </c>
      <c r="C2142">
        <v>882</v>
      </c>
      <c r="D2142">
        <v>235000</v>
      </c>
      <c r="E2142">
        <v>180</v>
      </c>
      <c r="F2142" s="3">
        <v>175.90952981092764</v>
      </c>
    </row>
    <row r="2143" spans="1:6">
      <c r="A2143">
        <v>25</v>
      </c>
      <c r="B2143">
        <v>-89.234999999999999</v>
      </c>
      <c r="C2143">
        <v>882</v>
      </c>
      <c r="D2143">
        <v>235000</v>
      </c>
      <c r="E2143">
        <v>164</v>
      </c>
      <c r="F2143" s="3">
        <v>167.12509279191391</v>
      </c>
    </row>
    <row r="2144" spans="1:6">
      <c r="A2144">
        <v>26</v>
      </c>
      <c r="B2144">
        <v>-89.13</v>
      </c>
      <c r="C2144">
        <v>882</v>
      </c>
      <c r="D2144">
        <v>235000</v>
      </c>
      <c r="E2144">
        <v>165</v>
      </c>
      <c r="F2144" s="3">
        <v>160.46235013128432</v>
      </c>
    </row>
    <row r="2145" spans="1:6">
      <c r="A2145">
        <v>27</v>
      </c>
      <c r="B2145">
        <v>-89.016000000000005</v>
      </c>
      <c r="C2145">
        <v>882</v>
      </c>
      <c r="D2145">
        <v>235000</v>
      </c>
      <c r="E2145">
        <v>148</v>
      </c>
      <c r="F2145" s="3">
        <v>155.28172814802656</v>
      </c>
    </row>
    <row r="2146" spans="1:6">
      <c r="A2146">
        <v>28</v>
      </c>
      <c r="B2146">
        <v>-88.896000000000001</v>
      </c>
      <c r="C2146">
        <v>882</v>
      </c>
      <c r="D2146">
        <v>235000</v>
      </c>
      <c r="E2146">
        <v>177</v>
      </c>
      <c r="F2146" s="3">
        <v>151.80710249830773</v>
      </c>
    </row>
    <row r="2147" spans="1:6">
      <c r="A2147">
        <v>29</v>
      </c>
      <c r="B2147">
        <v>-88.790999999999997</v>
      </c>
      <c r="C2147">
        <v>882</v>
      </c>
      <c r="D2147">
        <v>235000</v>
      </c>
      <c r="E2147">
        <v>154</v>
      </c>
      <c r="F2147" s="3">
        <v>150.09427162387806</v>
      </c>
    </row>
    <row r="2148" spans="1:6">
      <c r="A2148">
        <v>30</v>
      </c>
      <c r="B2148">
        <v>-88.671999999999997</v>
      </c>
      <c r="C2148">
        <v>882</v>
      </c>
      <c r="D2148">
        <v>235000</v>
      </c>
      <c r="E2148">
        <v>139</v>
      </c>
      <c r="F2148" s="3">
        <v>149.26780720538815</v>
      </c>
    </row>
    <row r="2149" spans="1:6">
      <c r="A2149">
        <v>31</v>
      </c>
      <c r="B2149">
        <v>-88.56</v>
      </c>
      <c r="C2149">
        <v>882</v>
      </c>
      <c r="D2149">
        <v>235000</v>
      </c>
      <c r="E2149">
        <v>139</v>
      </c>
      <c r="F2149" s="3">
        <v>149.25529419411669</v>
      </c>
    </row>
    <row r="2150" spans="1:6">
      <c r="A2150">
        <v>32</v>
      </c>
      <c r="B2150">
        <v>-88.451999999999998</v>
      </c>
      <c r="C2150">
        <v>882</v>
      </c>
      <c r="D2150">
        <v>235000</v>
      </c>
      <c r="E2150">
        <v>152</v>
      </c>
      <c r="F2150" s="3">
        <v>149.7120347433686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101</v>
      </c>
    </row>
    <row r="2156" spans="1:6">
      <c r="A2156" t="s">
        <v>27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102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181</v>
      </c>
      <c r="B2168" t="s">
        <v>160</v>
      </c>
      <c r="C2168" t="s">
        <v>163</v>
      </c>
      <c r="D2168" t="s">
        <v>180</v>
      </c>
      <c r="E2168" t="s">
        <v>179</v>
      </c>
      <c r="F2168" t="s">
        <v>200</v>
      </c>
    </row>
    <row r="2169" spans="1:10">
      <c r="A2169">
        <v>1</v>
      </c>
      <c r="B2169">
        <v>-91.947999999999993</v>
      </c>
      <c r="C2169">
        <v>884</v>
      </c>
      <c r="D2169">
        <v>235000</v>
      </c>
      <c r="E2169">
        <v>96</v>
      </c>
      <c r="F2169" s="3"/>
      <c r="J2169" t="s">
        <v>255</v>
      </c>
    </row>
    <row r="2170" spans="1:10">
      <c r="A2170">
        <v>2</v>
      </c>
      <c r="B2170">
        <v>-91.838999999999999</v>
      </c>
      <c r="C2170">
        <v>884</v>
      </c>
      <c r="D2170">
        <v>235000</v>
      </c>
      <c r="E2170">
        <v>140</v>
      </c>
      <c r="F2170" s="3"/>
    </row>
    <row r="2171" spans="1:10">
      <c r="A2171">
        <v>3</v>
      </c>
      <c r="B2171">
        <v>-91.724000000000004</v>
      </c>
      <c r="C2171">
        <v>884</v>
      </c>
      <c r="D2171">
        <v>235000</v>
      </c>
      <c r="E2171">
        <v>113</v>
      </c>
      <c r="F2171" s="3"/>
    </row>
    <row r="2172" spans="1:10">
      <c r="A2172">
        <v>4</v>
      </c>
      <c r="B2172">
        <v>-91.611999999999995</v>
      </c>
      <c r="C2172">
        <v>884</v>
      </c>
      <c r="D2172">
        <v>235000</v>
      </c>
      <c r="E2172">
        <v>142</v>
      </c>
      <c r="F2172" s="3">
        <v>135.89956161635811</v>
      </c>
    </row>
    <row r="2173" spans="1:10">
      <c r="A2173">
        <v>5</v>
      </c>
      <c r="B2173">
        <v>-91.5</v>
      </c>
      <c r="C2173">
        <v>884</v>
      </c>
      <c r="D2173">
        <v>235000</v>
      </c>
      <c r="E2173">
        <v>118</v>
      </c>
      <c r="F2173" s="3">
        <v>137.37344054821875</v>
      </c>
    </row>
    <row r="2174" spans="1:10">
      <c r="A2174">
        <v>6</v>
      </c>
      <c r="B2174">
        <v>-91.394000000000005</v>
      </c>
      <c r="C2174">
        <v>884</v>
      </c>
      <c r="D2174">
        <v>235000</v>
      </c>
      <c r="E2174">
        <v>141</v>
      </c>
      <c r="F2174" s="3">
        <v>139.49443453033791</v>
      </c>
    </row>
    <row r="2175" spans="1:10">
      <c r="A2175">
        <v>7</v>
      </c>
      <c r="B2175">
        <v>-91.281000000000006</v>
      </c>
      <c r="C2175">
        <v>884</v>
      </c>
      <c r="D2175">
        <v>235000</v>
      </c>
      <c r="E2175">
        <v>167</v>
      </c>
      <c r="F2175" s="3">
        <v>143.04746721055471</v>
      </c>
    </row>
    <row r="2176" spans="1:10">
      <c r="A2176">
        <v>8</v>
      </c>
      <c r="B2176">
        <v>-91.165000000000006</v>
      </c>
      <c r="C2176">
        <v>884</v>
      </c>
      <c r="D2176">
        <v>235000</v>
      </c>
      <c r="E2176">
        <v>136</v>
      </c>
      <c r="F2176" s="3">
        <v>148.80672895610846</v>
      </c>
    </row>
    <row r="2177" spans="1:6">
      <c r="A2177">
        <v>9</v>
      </c>
      <c r="B2177">
        <v>-91.049000000000007</v>
      </c>
      <c r="C2177">
        <v>884</v>
      </c>
      <c r="D2177">
        <v>235000</v>
      </c>
      <c r="E2177">
        <v>151</v>
      </c>
      <c r="F2177" s="3">
        <v>157.52214721816901</v>
      </c>
    </row>
    <row r="2178" spans="1:6">
      <c r="A2178">
        <v>10</v>
      </c>
      <c r="B2178">
        <v>-90.933999999999997</v>
      </c>
      <c r="C2178">
        <v>884</v>
      </c>
      <c r="D2178">
        <v>235000</v>
      </c>
      <c r="E2178">
        <v>192</v>
      </c>
      <c r="F2178" s="3">
        <v>169.70835708217689</v>
      </c>
    </row>
    <row r="2179" spans="1:6">
      <c r="A2179">
        <v>11</v>
      </c>
      <c r="B2179">
        <v>-90.823999999999998</v>
      </c>
      <c r="C2179">
        <v>884</v>
      </c>
      <c r="D2179">
        <v>235000</v>
      </c>
      <c r="E2179">
        <v>214</v>
      </c>
      <c r="F2179" s="3">
        <v>184.76158005273311</v>
      </c>
    </row>
    <row r="2180" spans="1:6">
      <c r="A2180">
        <v>12</v>
      </c>
      <c r="B2180">
        <v>-90.709000000000003</v>
      </c>
      <c r="C2180">
        <v>884</v>
      </c>
      <c r="D2180">
        <v>235000</v>
      </c>
      <c r="E2180">
        <v>190</v>
      </c>
      <c r="F2180" s="3">
        <v>203.3198765680936</v>
      </c>
    </row>
    <row r="2181" spans="1:6">
      <c r="A2181">
        <v>13</v>
      </c>
      <c r="B2181">
        <v>-90.594999999999999</v>
      </c>
      <c r="C2181">
        <v>884</v>
      </c>
      <c r="D2181">
        <v>235000</v>
      </c>
      <c r="E2181">
        <v>225</v>
      </c>
      <c r="F2181" s="3">
        <v>222.83743524385102</v>
      </c>
    </row>
    <row r="2182" spans="1:6">
      <c r="A2182">
        <v>14</v>
      </c>
      <c r="B2182">
        <v>-90.486999999999995</v>
      </c>
      <c r="C2182">
        <v>884</v>
      </c>
      <c r="D2182">
        <v>235000</v>
      </c>
      <c r="E2182">
        <v>213</v>
      </c>
      <c r="F2182" s="3">
        <v>240.02674539163291</v>
      </c>
    </row>
    <row r="2183" spans="1:6">
      <c r="A2183">
        <v>15</v>
      </c>
      <c r="B2183">
        <v>-90.372</v>
      </c>
      <c r="C2183">
        <v>884</v>
      </c>
      <c r="D2183">
        <v>235000</v>
      </c>
      <c r="E2183">
        <v>243</v>
      </c>
      <c r="F2183" s="3">
        <v>254.12552883471625</v>
      </c>
    </row>
    <row r="2184" spans="1:6">
      <c r="A2184">
        <v>16</v>
      </c>
      <c r="B2184">
        <v>-90.256</v>
      </c>
      <c r="C2184">
        <v>884</v>
      </c>
      <c r="D2184">
        <v>235000</v>
      </c>
      <c r="E2184">
        <v>270</v>
      </c>
      <c r="F2184" s="3">
        <v>261.43732732628189</v>
      </c>
    </row>
    <row r="2185" spans="1:6">
      <c r="A2185">
        <v>17</v>
      </c>
      <c r="B2185">
        <v>-90.14</v>
      </c>
      <c r="C2185">
        <v>884</v>
      </c>
      <c r="D2185">
        <v>235000</v>
      </c>
      <c r="E2185">
        <v>270</v>
      </c>
      <c r="F2185" s="3">
        <v>260.45673539878499</v>
      </c>
    </row>
    <row r="2186" spans="1:6">
      <c r="A2186">
        <v>18</v>
      </c>
      <c r="B2186">
        <v>-90.025000000000006</v>
      </c>
      <c r="C2186">
        <v>884</v>
      </c>
      <c r="D2186">
        <v>235000</v>
      </c>
      <c r="E2186">
        <v>264</v>
      </c>
      <c r="F2186" s="3">
        <v>251.63173600629531</v>
      </c>
    </row>
    <row r="2187" spans="1:6">
      <c r="A2187">
        <v>19</v>
      </c>
      <c r="B2187">
        <v>-89.918999999999997</v>
      </c>
      <c r="C2187">
        <v>884</v>
      </c>
      <c r="D2187">
        <v>235000</v>
      </c>
      <c r="E2187">
        <v>263</v>
      </c>
      <c r="F2187" s="3">
        <v>238.17206493964738</v>
      </c>
    </row>
    <row r="2188" spans="1:6">
      <c r="A2188">
        <v>20</v>
      </c>
      <c r="B2188">
        <v>-89.805999999999997</v>
      </c>
      <c r="C2188">
        <v>884</v>
      </c>
      <c r="D2188">
        <v>235000</v>
      </c>
      <c r="E2188">
        <v>207</v>
      </c>
      <c r="F2188" s="3">
        <v>220.72343084457611</v>
      </c>
    </row>
    <row r="2189" spans="1:6">
      <c r="A2189">
        <v>21</v>
      </c>
      <c r="B2189">
        <v>-89.691000000000003</v>
      </c>
      <c r="C2189">
        <v>884</v>
      </c>
      <c r="D2189">
        <v>235000</v>
      </c>
      <c r="E2189">
        <v>205</v>
      </c>
      <c r="F2189" s="3">
        <v>202.49447065300987</v>
      </c>
    </row>
    <row r="2190" spans="1:6">
      <c r="A2190">
        <v>22</v>
      </c>
      <c r="B2190">
        <v>-89.576999999999998</v>
      </c>
      <c r="C2190">
        <v>884</v>
      </c>
      <c r="D2190">
        <v>235000</v>
      </c>
      <c r="E2190">
        <v>166</v>
      </c>
      <c r="F2190" s="3">
        <v>186.27500005308445</v>
      </c>
    </row>
    <row r="2191" spans="1:6">
      <c r="A2191">
        <v>23</v>
      </c>
      <c r="B2191">
        <v>-89.457999999999998</v>
      </c>
      <c r="C2191">
        <v>884</v>
      </c>
      <c r="D2191">
        <v>235000</v>
      </c>
      <c r="E2191">
        <v>168</v>
      </c>
      <c r="F2191" s="3">
        <v>172.78304950641848</v>
      </c>
    </row>
    <row r="2192" spans="1:6">
      <c r="A2192">
        <v>24</v>
      </c>
      <c r="B2192">
        <v>-89.341999999999999</v>
      </c>
      <c r="C2192">
        <v>884</v>
      </c>
      <c r="D2192">
        <v>235000</v>
      </c>
      <c r="E2192">
        <v>167</v>
      </c>
      <c r="F2192" s="3">
        <v>163.41387746782712</v>
      </c>
    </row>
    <row r="2193" spans="1:6">
      <c r="A2193">
        <v>25</v>
      </c>
      <c r="B2193">
        <v>-89.234999999999999</v>
      </c>
      <c r="C2193">
        <v>884</v>
      </c>
      <c r="D2193">
        <v>235000</v>
      </c>
      <c r="E2193">
        <v>165</v>
      </c>
      <c r="F2193" s="3">
        <v>157.76847093270038</v>
      </c>
    </row>
    <row r="2194" spans="1:6">
      <c r="A2194">
        <v>26</v>
      </c>
      <c r="B2194">
        <v>-89.13</v>
      </c>
      <c r="C2194">
        <v>884</v>
      </c>
      <c r="D2194">
        <v>235000</v>
      </c>
      <c r="E2194">
        <v>153</v>
      </c>
      <c r="F2194" s="3">
        <v>154.44062558995739</v>
      </c>
    </row>
    <row r="2195" spans="1:6">
      <c r="A2195">
        <v>27</v>
      </c>
      <c r="B2195">
        <v>-89.016000000000005</v>
      </c>
      <c r="C2195">
        <v>884</v>
      </c>
      <c r="D2195">
        <v>235000</v>
      </c>
      <c r="E2195">
        <v>154</v>
      </c>
      <c r="F2195" s="3">
        <v>152.59033080894508</v>
      </c>
    </row>
    <row r="2196" spans="1:6">
      <c r="A2196">
        <v>28</v>
      </c>
      <c r="B2196">
        <v>-88.896000000000001</v>
      </c>
      <c r="C2196">
        <v>884</v>
      </c>
      <c r="D2196">
        <v>235000</v>
      </c>
      <c r="E2196">
        <v>168</v>
      </c>
      <c r="F2196" s="3">
        <v>151.90161329016513</v>
      </c>
    </row>
    <row r="2197" spans="1:6">
      <c r="A2197">
        <v>29</v>
      </c>
      <c r="B2197">
        <v>-88.790999999999997</v>
      </c>
      <c r="C2197">
        <v>884</v>
      </c>
      <c r="D2197">
        <v>235000</v>
      </c>
      <c r="E2197">
        <v>161</v>
      </c>
      <c r="F2197" s="3">
        <v>151.90991181682793</v>
      </c>
    </row>
    <row r="2198" spans="1:6">
      <c r="A2198">
        <v>30</v>
      </c>
      <c r="B2198">
        <v>-88.671999999999997</v>
      </c>
      <c r="C2198">
        <v>884</v>
      </c>
      <c r="D2198">
        <v>235000</v>
      </c>
      <c r="E2198">
        <v>137</v>
      </c>
      <c r="F2198" s="3">
        <v>152.27999584682323</v>
      </c>
    </row>
    <row r="2199" spans="1:6">
      <c r="A2199">
        <v>31</v>
      </c>
      <c r="B2199">
        <v>-88.56</v>
      </c>
      <c r="C2199">
        <v>884</v>
      </c>
      <c r="D2199">
        <v>235000</v>
      </c>
      <c r="E2199">
        <v>136</v>
      </c>
      <c r="F2199" s="3">
        <v>152.79990679242957</v>
      </c>
    </row>
    <row r="2200" spans="1:6">
      <c r="A2200">
        <v>32</v>
      </c>
      <c r="B2200">
        <v>-88.451999999999998</v>
      </c>
      <c r="C2200">
        <v>884</v>
      </c>
      <c r="D2200">
        <v>235000</v>
      </c>
      <c r="E2200">
        <v>170</v>
      </c>
      <c r="F2200" s="3">
        <v>153.37154880189982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103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104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181</v>
      </c>
      <c r="B2218" t="s">
        <v>160</v>
      </c>
      <c r="C2218" t="s">
        <v>163</v>
      </c>
      <c r="D2218" t="s">
        <v>180</v>
      </c>
      <c r="E2218" t="s">
        <v>179</v>
      </c>
      <c r="F2218" t="s">
        <v>200</v>
      </c>
    </row>
    <row r="2219" spans="1:10">
      <c r="A2219">
        <v>1</v>
      </c>
      <c r="B2219">
        <v>-91.947999999999993</v>
      </c>
      <c r="C2219">
        <v>656</v>
      </c>
      <c r="D2219">
        <v>175000</v>
      </c>
      <c r="E2219">
        <v>58</v>
      </c>
      <c r="F2219" s="3"/>
      <c r="J2219" t="s">
        <v>256</v>
      </c>
    </row>
    <row r="2220" spans="1:10">
      <c r="A2220">
        <v>2</v>
      </c>
      <c r="B2220">
        <v>-91.838999999999999</v>
      </c>
      <c r="C2220">
        <v>656</v>
      </c>
      <c r="D2220">
        <v>175000</v>
      </c>
      <c r="E2220">
        <v>70</v>
      </c>
      <c r="F2220" s="3"/>
    </row>
    <row r="2221" spans="1:10">
      <c r="A2221">
        <v>3</v>
      </c>
      <c r="B2221">
        <v>-91.724000000000004</v>
      </c>
      <c r="C2221">
        <v>656</v>
      </c>
      <c r="D2221">
        <v>175000</v>
      </c>
      <c r="E2221">
        <v>94</v>
      </c>
      <c r="F2221" s="3"/>
    </row>
    <row r="2222" spans="1:10">
      <c r="A2222">
        <v>4</v>
      </c>
      <c r="B2222">
        <v>-91.611999999999995</v>
      </c>
      <c r="C2222">
        <v>656</v>
      </c>
      <c r="D2222">
        <v>175000</v>
      </c>
      <c r="E2222">
        <v>119</v>
      </c>
      <c r="F2222" s="3">
        <v>107.79368749624777</v>
      </c>
    </row>
    <row r="2223" spans="1:10">
      <c r="A2223">
        <v>5</v>
      </c>
      <c r="B2223">
        <v>-91.5</v>
      </c>
      <c r="C2223">
        <v>656</v>
      </c>
      <c r="D2223">
        <v>175000</v>
      </c>
      <c r="E2223">
        <v>95</v>
      </c>
      <c r="F2223" s="3">
        <v>108.9091555671975</v>
      </c>
    </row>
    <row r="2224" spans="1:10">
      <c r="A2224">
        <v>6</v>
      </c>
      <c r="B2224">
        <v>-91.394000000000005</v>
      </c>
      <c r="C2224">
        <v>656</v>
      </c>
      <c r="D2224">
        <v>175000</v>
      </c>
      <c r="E2224">
        <v>107</v>
      </c>
      <c r="F2224" s="3">
        <v>111.18143106401656</v>
      </c>
    </row>
    <row r="2225" spans="1:6">
      <c r="A2225">
        <v>7</v>
      </c>
      <c r="B2225">
        <v>-91.281000000000006</v>
      </c>
      <c r="C2225">
        <v>656</v>
      </c>
      <c r="D2225">
        <v>175000</v>
      </c>
      <c r="E2225">
        <v>128</v>
      </c>
      <c r="F2225" s="3">
        <v>116.1846547274408</v>
      </c>
    </row>
    <row r="2226" spans="1:6">
      <c r="A2226">
        <v>8</v>
      </c>
      <c r="B2226">
        <v>-91.165000000000006</v>
      </c>
      <c r="C2226">
        <v>656</v>
      </c>
      <c r="D2226">
        <v>175000</v>
      </c>
      <c r="E2226">
        <v>122</v>
      </c>
      <c r="F2226" s="3">
        <v>125.98430747887441</v>
      </c>
    </row>
    <row r="2227" spans="1:6">
      <c r="A2227">
        <v>9</v>
      </c>
      <c r="B2227">
        <v>-91.049000000000007</v>
      </c>
      <c r="C2227">
        <v>656</v>
      </c>
      <c r="D2227">
        <v>175000</v>
      </c>
      <c r="E2227">
        <v>153</v>
      </c>
      <c r="F2227" s="3">
        <v>142.31643677051932</v>
      </c>
    </row>
    <row r="2228" spans="1:6">
      <c r="A2228">
        <v>10</v>
      </c>
      <c r="B2228">
        <v>-90.933999999999997</v>
      </c>
      <c r="C2228">
        <v>656</v>
      </c>
      <c r="D2228">
        <v>175000</v>
      </c>
      <c r="E2228">
        <v>156</v>
      </c>
      <c r="F2228" s="3">
        <v>165.18605276512241</v>
      </c>
    </row>
    <row r="2229" spans="1:6">
      <c r="A2229">
        <v>11</v>
      </c>
      <c r="B2229">
        <v>-90.823999999999998</v>
      </c>
      <c r="C2229">
        <v>656</v>
      </c>
      <c r="D2229">
        <v>175000</v>
      </c>
      <c r="E2229">
        <v>192</v>
      </c>
      <c r="F2229" s="3">
        <v>190.73438488134553</v>
      </c>
    </row>
    <row r="2230" spans="1:6">
      <c r="A2230">
        <v>12</v>
      </c>
      <c r="B2230">
        <v>-90.709000000000003</v>
      </c>
      <c r="C2230">
        <v>656</v>
      </c>
      <c r="D2230">
        <v>175000</v>
      </c>
      <c r="E2230">
        <v>219</v>
      </c>
      <c r="F2230" s="3">
        <v>215.50436819070154</v>
      </c>
    </row>
    <row r="2231" spans="1:6">
      <c r="A2231">
        <v>13</v>
      </c>
      <c r="B2231">
        <v>-90.594999999999999</v>
      </c>
      <c r="C2231">
        <v>656</v>
      </c>
      <c r="D2231">
        <v>175000</v>
      </c>
      <c r="E2231">
        <v>237</v>
      </c>
      <c r="F2231" s="3">
        <v>230.97121078834803</v>
      </c>
    </row>
    <row r="2232" spans="1:6">
      <c r="A2232">
        <v>14</v>
      </c>
      <c r="B2232">
        <v>-90.486999999999995</v>
      </c>
      <c r="C2232">
        <v>656</v>
      </c>
      <c r="D2232">
        <v>175000</v>
      </c>
      <c r="E2232">
        <v>214</v>
      </c>
      <c r="F2232" s="3">
        <v>232.53236746543485</v>
      </c>
    </row>
    <row r="2233" spans="1:6">
      <c r="A2233">
        <v>15</v>
      </c>
      <c r="B2233">
        <v>-90.372</v>
      </c>
      <c r="C2233">
        <v>656</v>
      </c>
      <c r="D2233">
        <v>175000</v>
      </c>
      <c r="E2233">
        <v>227</v>
      </c>
      <c r="F2233" s="3">
        <v>219.7164833520504</v>
      </c>
    </row>
    <row r="2234" spans="1:6">
      <c r="A2234">
        <v>16</v>
      </c>
      <c r="B2234">
        <v>-90.256</v>
      </c>
      <c r="C2234">
        <v>656</v>
      </c>
      <c r="D2234">
        <v>175000</v>
      </c>
      <c r="E2234">
        <v>200</v>
      </c>
      <c r="F2234" s="3">
        <v>196.28161218622608</v>
      </c>
    </row>
    <row r="2235" spans="1:6">
      <c r="A2235">
        <v>17</v>
      </c>
      <c r="B2235">
        <v>-90.14</v>
      </c>
      <c r="C2235">
        <v>656</v>
      </c>
      <c r="D2235">
        <v>175000</v>
      </c>
      <c r="E2235">
        <v>178</v>
      </c>
      <c r="F2235" s="3">
        <v>169.71128913797691</v>
      </c>
    </row>
    <row r="2236" spans="1:6">
      <c r="A2236">
        <v>18</v>
      </c>
      <c r="B2236">
        <v>-90.025000000000006</v>
      </c>
      <c r="C2236">
        <v>656</v>
      </c>
      <c r="D2236">
        <v>175000</v>
      </c>
      <c r="E2236">
        <v>157</v>
      </c>
      <c r="F2236" s="3">
        <v>146.68016328334502</v>
      </c>
    </row>
    <row r="2237" spans="1:6">
      <c r="A2237">
        <v>19</v>
      </c>
      <c r="B2237">
        <v>-89.918999999999997</v>
      </c>
      <c r="C2237">
        <v>656</v>
      </c>
      <c r="D2237">
        <v>175000</v>
      </c>
      <c r="E2237">
        <v>110</v>
      </c>
      <c r="F2237" s="3">
        <v>131.19512584806415</v>
      </c>
    </row>
    <row r="2238" spans="1:6">
      <c r="A2238">
        <v>20</v>
      </c>
      <c r="B2238">
        <v>-89.805999999999997</v>
      </c>
      <c r="C2238">
        <v>656</v>
      </c>
      <c r="D2238">
        <v>175000</v>
      </c>
      <c r="E2238">
        <v>119</v>
      </c>
      <c r="F2238" s="3">
        <v>120.90068352139222</v>
      </c>
    </row>
    <row r="2239" spans="1:6">
      <c r="A2239">
        <v>21</v>
      </c>
      <c r="B2239">
        <v>-89.691000000000003</v>
      </c>
      <c r="C2239">
        <v>656</v>
      </c>
      <c r="D2239">
        <v>175000</v>
      </c>
      <c r="E2239">
        <v>118</v>
      </c>
      <c r="F2239" s="3">
        <v>115.45031499385091</v>
      </c>
    </row>
    <row r="2240" spans="1:6">
      <c r="A2240">
        <v>22</v>
      </c>
      <c r="B2240">
        <v>-89.576999999999998</v>
      </c>
      <c r="C2240">
        <v>656</v>
      </c>
      <c r="D2240">
        <v>175000</v>
      </c>
      <c r="E2240">
        <v>121</v>
      </c>
      <c r="F2240" s="3">
        <v>113.11048057693951</v>
      </c>
    </row>
    <row r="2241" spans="1:6">
      <c r="A2241">
        <v>23</v>
      </c>
      <c r="B2241">
        <v>-89.457999999999998</v>
      </c>
      <c r="C2241">
        <v>656</v>
      </c>
      <c r="D2241">
        <v>175000</v>
      </c>
      <c r="E2241">
        <v>112</v>
      </c>
      <c r="F2241" s="3">
        <v>112.30620747664521</v>
      </c>
    </row>
    <row r="2242" spans="1:6">
      <c r="A2242">
        <v>24</v>
      </c>
      <c r="B2242">
        <v>-89.341999999999999</v>
      </c>
      <c r="C2242">
        <v>656</v>
      </c>
      <c r="D2242">
        <v>175000</v>
      </c>
      <c r="E2242">
        <v>114</v>
      </c>
      <c r="F2242" s="3">
        <v>112.20488188455008</v>
      </c>
    </row>
    <row r="2243" spans="1:6">
      <c r="A2243">
        <v>25</v>
      </c>
      <c r="B2243">
        <v>-89.234999999999999</v>
      </c>
      <c r="C2243">
        <v>656</v>
      </c>
      <c r="D2243">
        <v>175000</v>
      </c>
      <c r="E2243">
        <v>125</v>
      </c>
      <c r="F2243" s="3">
        <v>112.33007794399644</v>
      </c>
    </row>
    <row r="2244" spans="1:6">
      <c r="A2244">
        <v>26</v>
      </c>
      <c r="B2244">
        <v>-89.13</v>
      </c>
      <c r="C2244">
        <v>656</v>
      </c>
      <c r="D2244">
        <v>175000</v>
      </c>
      <c r="E2244">
        <v>110</v>
      </c>
      <c r="F2244" s="3">
        <v>112.52037152297426</v>
      </c>
    </row>
    <row r="2245" spans="1:6">
      <c r="A2245">
        <v>27</v>
      </c>
      <c r="B2245">
        <v>-89.016000000000005</v>
      </c>
      <c r="C2245">
        <v>656</v>
      </c>
      <c r="D2245">
        <v>175000</v>
      </c>
      <c r="E2245">
        <v>111</v>
      </c>
      <c r="F2245" s="3">
        <v>112.74942105342092</v>
      </c>
    </row>
    <row r="2246" spans="1:6">
      <c r="A2246">
        <v>28</v>
      </c>
      <c r="B2246">
        <v>-88.896000000000001</v>
      </c>
      <c r="C2246">
        <v>656</v>
      </c>
      <c r="D2246">
        <v>175000</v>
      </c>
      <c r="E2246">
        <v>120</v>
      </c>
      <c r="F2246" s="3">
        <v>112.99686851374227</v>
      </c>
    </row>
    <row r="2247" spans="1:6">
      <c r="A2247">
        <v>29</v>
      </c>
      <c r="B2247">
        <v>-88.790999999999997</v>
      </c>
      <c r="C2247">
        <v>656</v>
      </c>
      <c r="D2247">
        <v>175000</v>
      </c>
      <c r="E2247">
        <v>108</v>
      </c>
      <c r="F2247" s="3">
        <v>113.21452278640005</v>
      </c>
    </row>
    <row r="2248" spans="1:6">
      <c r="A2248">
        <v>30</v>
      </c>
      <c r="B2248">
        <v>-88.671999999999997</v>
      </c>
      <c r="C2248">
        <v>656</v>
      </c>
      <c r="D2248">
        <v>175000</v>
      </c>
      <c r="E2248">
        <v>117</v>
      </c>
      <c r="F2248" s="3">
        <v>113.46143197181254</v>
      </c>
    </row>
    <row r="2249" spans="1:6">
      <c r="A2249">
        <v>31</v>
      </c>
      <c r="B2249">
        <v>-88.56</v>
      </c>
      <c r="C2249">
        <v>656</v>
      </c>
      <c r="D2249">
        <v>175000</v>
      </c>
      <c r="E2249">
        <v>88</v>
      </c>
      <c r="F2249" s="3">
        <v>113.6938560941007</v>
      </c>
    </row>
    <row r="2250" spans="1:6">
      <c r="A2250">
        <v>32</v>
      </c>
      <c r="B2250">
        <v>-88.451999999999998</v>
      </c>
      <c r="C2250">
        <v>656</v>
      </c>
      <c r="D2250">
        <v>175000</v>
      </c>
      <c r="E2250">
        <v>141</v>
      </c>
      <c r="F2250" s="3">
        <v>113.91798431027958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105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106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181</v>
      </c>
      <c r="B2268" t="s">
        <v>160</v>
      </c>
      <c r="C2268" t="s">
        <v>163</v>
      </c>
      <c r="D2268" t="s">
        <v>180</v>
      </c>
      <c r="E2268" t="s">
        <v>179</v>
      </c>
      <c r="F2268" t="s">
        <v>200</v>
      </c>
    </row>
    <row r="2269" spans="1:10">
      <c r="A2269">
        <v>1</v>
      </c>
      <c r="B2269">
        <v>-91.947999999999993</v>
      </c>
      <c r="C2269">
        <v>658</v>
      </c>
      <c r="D2269">
        <v>175000</v>
      </c>
      <c r="E2269">
        <v>86</v>
      </c>
      <c r="F2269" s="3"/>
      <c r="J2269" t="s">
        <v>257</v>
      </c>
    </row>
    <row r="2270" spans="1:10">
      <c r="A2270">
        <v>2</v>
      </c>
      <c r="B2270">
        <v>-91.838999999999999</v>
      </c>
      <c r="C2270">
        <v>658</v>
      </c>
      <c r="D2270">
        <v>175000</v>
      </c>
      <c r="E2270">
        <v>83</v>
      </c>
      <c r="F2270" s="3"/>
    </row>
    <row r="2271" spans="1:10">
      <c r="A2271">
        <v>3</v>
      </c>
      <c r="B2271">
        <v>-91.724000000000004</v>
      </c>
      <c r="C2271">
        <v>658</v>
      </c>
      <c r="D2271">
        <v>175000</v>
      </c>
      <c r="E2271">
        <v>83</v>
      </c>
      <c r="F2271" s="3"/>
    </row>
    <row r="2272" spans="1:10">
      <c r="A2272">
        <v>4</v>
      </c>
      <c r="B2272">
        <v>-91.611999999999995</v>
      </c>
      <c r="C2272">
        <v>658</v>
      </c>
      <c r="D2272">
        <v>175000</v>
      </c>
      <c r="E2272">
        <v>96</v>
      </c>
      <c r="F2272" s="3">
        <v>102.14950955296884</v>
      </c>
    </row>
    <row r="2273" spans="1:6">
      <c r="A2273">
        <v>5</v>
      </c>
      <c r="B2273">
        <v>-91.5</v>
      </c>
      <c r="C2273">
        <v>658</v>
      </c>
      <c r="D2273">
        <v>175000</v>
      </c>
      <c r="E2273">
        <v>124</v>
      </c>
      <c r="F2273" s="3">
        <v>104.07391827223448</v>
      </c>
    </row>
    <row r="2274" spans="1:6">
      <c r="A2274">
        <v>6</v>
      </c>
      <c r="B2274">
        <v>-91.394000000000005</v>
      </c>
      <c r="C2274">
        <v>658</v>
      </c>
      <c r="D2274">
        <v>175000</v>
      </c>
      <c r="E2274">
        <v>101</v>
      </c>
      <c r="F2274" s="3">
        <v>107.25206741426388</v>
      </c>
    </row>
    <row r="2275" spans="1:6">
      <c r="A2275">
        <v>7</v>
      </c>
      <c r="B2275">
        <v>-91.281000000000006</v>
      </c>
      <c r="C2275">
        <v>658</v>
      </c>
      <c r="D2275">
        <v>175000</v>
      </c>
      <c r="E2275">
        <v>116</v>
      </c>
      <c r="F2275" s="3">
        <v>113.00257878830267</v>
      </c>
    </row>
    <row r="2276" spans="1:6">
      <c r="A2276">
        <v>8</v>
      </c>
      <c r="B2276">
        <v>-91.165000000000006</v>
      </c>
      <c r="C2276">
        <v>658</v>
      </c>
      <c r="D2276">
        <v>175000</v>
      </c>
      <c r="E2276">
        <v>112</v>
      </c>
      <c r="F2276" s="3">
        <v>122.56741133891764</v>
      </c>
    </row>
    <row r="2277" spans="1:6">
      <c r="A2277">
        <v>9</v>
      </c>
      <c r="B2277">
        <v>-91.049000000000007</v>
      </c>
      <c r="C2277">
        <v>658</v>
      </c>
      <c r="D2277">
        <v>175000</v>
      </c>
      <c r="E2277">
        <v>130</v>
      </c>
      <c r="F2277" s="3">
        <v>136.7738669799881</v>
      </c>
    </row>
    <row r="2278" spans="1:6">
      <c r="A2278">
        <v>10</v>
      </c>
      <c r="B2278">
        <v>-90.933999999999997</v>
      </c>
      <c r="C2278">
        <v>658</v>
      </c>
      <c r="D2278">
        <v>175000</v>
      </c>
      <c r="E2278">
        <v>167</v>
      </c>
      <c r="F2278" s="3">
        <v>155.52326157907697</v>
      </c>
    </row>
    <row r="2279" spans="1:6">
      <c r="A2279">
        <v>11</v>
      </c>
      <c r="B2279">
        <v>-90.823999999999998</v>
      </c>
      <c r="C2279">
        <v>658</v>
      </c>
      <c r="D2279">
        <v>175000</v>
      </c>
      <c r="E2279">
        <v>173</v>
      </c>
      <c r="F2279" s="3">
        <v>176.58068031130009</v>
      </c>
    </row>
    <row r="2280" spans="1:6">
      <c r="A2280">
        <v>12</v>
      </c>
      <c r="B2280">
        <v>-90.709000000000003</v>
      </c>
      <c r="C2280">
        <v>658</v>
      </c>
      <c r="D2280">
        <v>175000</v>
      </c>
      <c r="E2280">
        <v>204</v>
      </c>
      <c r="F2280" s="3">
        <v>199.03025251091864</v>
      </c>
    </row>
    <row r="2281" spans="1:6">
      <c r="A2281">
        <v>13</v>
      </c>
      <c r="B2281">
        <v>-90.594999999999999</v>
      </c>
      <c r="C2281">
        <v>658</v>
      </c>
      <c r="D2281">
        <v>175000</v>
      </c>
      <c r="E2281">
        <v>227</v>
      </c>
      <c r="F2281" s="3">
        <v>217.77234903632973</v>
      </c>
    </row>
    <row r="2282" spans="1:6">
      <c r="A2282">
        <v>14</v>
      </c>
      <c r="B2282">
        <v>-90.486999999999995</v>
      </c>
      <c r="C2282">
        <v>658</v>
      </c>
      <c r="D2282">
        <v>175000</v>
      </c>
      <c r="E2282">
        <v>218</v>
      </c>
      <c r="F2282" s="3">
        <v>228.68783264533806</v>
      </c>
    </row>
    <row r="2283" spans="1:6">
      <c r="A2283">
        <v>15</v>
      </c>
      <c r="B2283">
        <v>-90.372</v>
      </c>
      <c r="C2283">
        <v>658</v>
      </c>
      <c r="D2283">
        <v>175000</v>
      </c>
      <c r="E2283">
        <v>245</v>
      </c>
      <c r="F2283" s="3">
        <v>230.44026635063102</v>
      </c>
    </row>
    <row r="2284" spans="1:6">
      <c r="A2284">
        <v>16</v>
      </c>
      <c r="B2284">
        <v>-90.256</v>
      </c>
      <c r="C2284">
        <v>658</v>
      </c>
      <c r="D2284">
        <v>175000</v>
      </c>
      <c r="E2284">
        <v>215</v>
      </c>
      <c r="F2284" s="3">
        <v>221.61195099691784</v>
      </c>
    </row>
    <row r="2285" spans="1:6">
      <c r="A2285">
        <v>17</v>
      </c>
      <c r="B2285">
        <v>-90.14</v>
      </c>
      <c r="C2285">
        <v>658</v>
      </c>
      <c r="D2285">
        <v>175000</v>
      </c>
      <c r="E2285">
        <v>181</v>
      </c>
      <c r="F2285" s="3">
        <v>204.43754074481461</v>
      </c>
    </row>
    <row r="2286" spans="1:6">
      <c r="A2286">
        <v>18</v>
      </c>
      <c r="B2286">
        <v>-90.025000000000006</v>
      </c>
      <c r="C2286">
        <v>658</v>
      </c>
      <c r="D2286">
        <v>175000</v>
      </c>
      <c r="E2286">
        <v>196</v>
      </c>
      <c r="F2286" s="3">
        <v>183.1285223126275</v>
      </c>
    </row>
    <row r="2287" spans="1:6">
      <c r="A2287">
        <v>19</v>
      </c>
      <c r="B2287">
        <v>-89.918999999999997</v>
      </c>
      <c r="C2287">
        <v>658</v>
      </c>
      <c r="D2287">
        <v>175000</v>
      </c>
      <c r="E2287">
        <v>178</v>
      </c>
      <c r="F2287" s="3">
        <v>163.31962362972126</v>
      </c>
    </row>
    <row r="2288" spans="1:6">
      <c r="A2288">
        <v>20</v>
      </c>
      <c r="B2288">
        <v>-89.805999999999997</v>
      </c>
      <c r="C2288">
        <v>658</v>
      </c>
      <c r="D2288">
        <v>175000</v>
      </c>
      <c r="E2288">
        <v>147</v>
      </c>
      <c r="F2288" s="3">
        <v>144.92733983788239</v>
      </c>
    </row>
    <row r="2289" spans="1:6">
      <c r="A2289">
        <v>21</v>
      </c>
      <c r="B2289">
        <v>-89.691000000000003</v>
      </c>
      <c r="C2289">
        <v>658</v>
      </c>
      <c r="D2289">
        <v>175000</v>
      </c>
      <c r="E2289">
        <v>127</v>
      </c>
      <c r="F2289" s="3">
        <v>130.67237655978542</v>
      </c>
    </row>
    <row r="2290" spans="1:6">
      <c r="A2290">
        <v>22</v>
      </c>
      <c r="B2290">
        <v>-89.576999999999998</v>
      </c>
      <c r="C2290">
        <v>658</v>
      </c>
      <c r="D2290">
        <v>175000</v>
      </c>
      <c r="E2290">
        <v>124</v>
      </c>
      <c r="F2290" s="3">
        <v>121.1584144550928</v>
      </c>
    </row>
    <row r="2291" spans="1:6">
      <c r="A2291">
        <v>23</v>
      </c>
      <c r="B2291">
        <v>-89.457999999999998</v>
      </c>
      <c r="C2291">
        <v>658</v>
      </c>
      <c r="D2291">
        <v>175000</v>
      </c>
      <c r="E2291">
        <v>105</v>
      </c>
      <c r="F2291" s="3">
        <v>115.2932812260029</v>
      </c>
    </row>
    <row r="2292" spans="1:6">
      <c r="A2292">
        <v>24</v>
      </c>
      <c r="B2292">
        <v>-89.341999999999999</v>
      </c>
      <c r="C2292">
        <v>658</v>
      </c>
      <c r="D2292">
        <v>175000</v>
      </c>
      <c r="E2292">
        <v>110</v>
      </c>
      <c r="F2292" s="3">
        <v>112.38287086774832</v>
      </c>
    </row>
    <row r="2293" spans="1:6">
      <c r="A2293">
        <v>25</v>
      </c>
      <c r="B2293">
        <v>-89.234999999999999</v>
      </c>
      <c r="C2293">
        <v>658</v>
      </c>
      <c r="D2293">
        <v>175000</v>
      </c>
      <c r="E2293">
        <v>123</v>
      </c>
      <c r="F2293" s="3">
        <v>111.21482328409797</v>
      </c>
    </row>
    <row r="2294" spans="1:6">
      <c r="A2294">
        <v>26</v>
      </c>
      <c r="B2294">
        <v>-89.13</v>
      </c>
      <c r="C2294">
        <v>658</v>
      </c>
      <c r="D2294">
        <v>175000</v>
      </c>
      <c r="E2294">
        <v>106</v>
      </c>
      <c r="F2294" s="3">
        <v>110.863435914278</v>
      </c>
    </row>
    <row r="2295" spans="1:6">
      <c r="A2295">
        <v>27</v>
      </c>
      <c r="B2295">
        <v>-89.016000000000005</v>
      </c>
      <c r="C2295">
        <v>658</v>
      </c>
      <c r="D2295">
        <v>175000</v>
      </c>
      <c r="E2295">
        <v>116</v>
      </c>
      <c r="F2295" s="3">
        <v>110.93788682248069</v>
      </c>
    </row>
    <row r="2296" spans="1:6">
      <c r="A2296">
        <v>28</v>
      </c>
      <c r="B2296">
        <v>-88.896000000000001</v>
      </c>
      <c r="C2296">
        <v>658</v>
      </c>
      <c r="D2296">
        <v>175000</v>
      </c>
      <c r="E2296">
        <v>115</v>
      </c>
      <c r="F2296" s="3">
        <v>111.24827579179737</v>
      </c>
    </row>
    <row r="2297" spans="1:6">
      <c r="A2297">
        <v>29</v>
      </c>
      <c r="B2297">
        <v>-88.790999999999997</v>
      </c>
      <c r="C2297">
        <v>658</v>
      </c>
      <c r="D2297">
        <v>175000</v>
      </c>
      <c r="E2297">
        <v>118</v>
      </c>
      <c r="F2297" s="3">
        <v>111.59906854929318</v>
      </c>
    </row>
    <row r="2298" spans="1:6">
      <c r="A2298">
        <v>30</v>
      </c>
      <c r="B2298">
        <v>-88.671999999999997</v>
      </c>
      <c r="C2298">
        <v>658</v>
      </c>
      <c r="D2298">
        <v>175000</v>
      </c>
      <c r="E2298">
        <v>110</v>
      </c>
      <c r="F2298" s="3">
        <v>112.02911791660827</v>
      </c>
    </row>
    <row r="2299" spans="1:6">
      <c r="A2299">
        <v>31</v>
      </c>
      <c r="B2299">
        <v>-88.56</v>
      </c>
      <c r="C2299">
        <v>658</v>
      </c>
      <c r="D2299">
        <v>175000</v>
      </c>
      <c r="E2299">
        <v>107</v>
      </c>
      <c r="F2299" s="3">
        <v>112.44464677468969</v>
      </c>
    </row>
    <row r="2300" spans="1:6">
      <c r="A2300">
        <v>32</v>
      </c>
      <c r="B2300">
        <v>-88.451999999999998</v>
      </c>
      <c r="C2300">
        <v>658</v>
      </c>
      <c r="D2300">
        <v>175000</v>
      </c>
      <c r="E2300">
        <v>110</v>
      </c>
      <c r="F2300" s="3">
        <v>112.84833810624814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107</v>
      </c>
    </row>
    <row r="2306" spans="1:10">
      <c r="A2306" t="s">
        <v>27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108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181</v>
      </c>
      <c r="B2318" t="s">
        <v>160</v>
      </c>
      <c r="C2318" t="s">
        <v>163</v>
      </c>
      <c r="D2318" t="s">
        <v>180</v>
      </c>
      <c r="E2318" t="s">
        <v>179</v>
      </c>
      <c r="F2318" t="s">
        <v>200</v>
      </c>
    </row>
    <row r="2319" spans="1:10">
      <c r="A2319">
        <v>1</v>
      </c>
      <c r="B2319">
        <v>-91.947999999999993</v>
      </c>
      <c r="C2319">
        <v>884</v>
      </c>
      <c r="D2319">
        <v>235000</v>
      </c>
      <c r="E2319">
        <v>89</v>
      </c>
      <c r="F2319" s="3"/>
      <c r="J2319" t="s">
        <v>258</v>
      </c>
    </row>
    <row r="2320" spans="1:10">
      <c r="A2320">
        <v>2</v>
      </c>
      <c r="B2320">
        <v>-91.838999999999999</v>
      </c>
      <c r="C2320">
        <v>884</v>
      </c>
      <c r="D2320">
        <v>235000</v>
      </c>
      <c r="E2320">
        <v>111</v>
      </c>
      <c r="F2320" s="3"/>
    </row>
    <row r="2321" spans="1:6">
      <c r="A2321">
        <v>3</v>
      </c>
      <c r="B2321">
        <v>-91.724000000000004</v>
      </c>
      <c r="C2321">
        <v>884</v>
      </c>
      <c r="D2321">
        <v>235000</v>
      </c>
      <c r="E2321">
        <v>101</v>
      </c>
      <c r="F2321" s="3"/>
    </row>
    <row r="2322" spans="1:6">
      <c r="A2322">
        <v>4</v>
      </c>
      <c r="B2322">
        <v>-91.611999999999995</v>
      </c>
      <c r="C2322">
        <v>884</v>
      </c>
      <c r="D2322">
        <v>235000</v>
      </c>
      <c r="E2322">
        <v>136</v>
      </c>
      <c r="F2322" s="3">
        <v>136.45026957147428</v>
      </c>
    </row>
    <row r="2323" spans="1:6">
      <c r="A2323">
        <v>5</v>
      </c>
      <c r="B2323">
        <v>-91.5</v>
      </c>
      <c r="C2323">
        <v>884</v>
      </c>
      <c r="D2323">
        <v>235000</v>
      </c>
      <c r="E2323">
        <v>139</v>
      </c>
      <c r="F2323" s="3">
        <v>138.86565675405512</v>
      </c>
    </row>
    <row r="2324" spans="1:6">
      <c r="A2324">
        <v>6</v>
      </c>
      <c r="B2324">
        <v>-91.394000000000005</v>
      </c>
      <c r="C2324">
        <v>884</v>
      </c>
      <c r="D2324">
        <v>235000</v>
      </c>
      <c r="E2324">
        <v>153</v>
      </c>
      <c r="F2324" s="3">
        <v>142.31464271348949</v>
      </c>
    </row>
    <row r="2325" spans="1:6">
      <c r="A2325">
        <v>7</v>
      </c>
      <c r="B2325">
        <v>-91.281000000000006</v>
      </c>
      <c r="C2325">
        <v>884</v>
      </c>
      <c r="D2325">
        <v>235000</v>
      </c>
      <c r="E2325">
        <v>155</v>
      </c>
      <c r="F2325" s="3">
        <v>147.73269071600214</v>
      </c>
    </row>
    <row r="2326" spans="1:6">
      <c r="A2326">
        <v>8</v>
      </c>
      <c r="B2326">
        <v>-91.165000000000006</v>
      </c>
      <c r="C2326">
        <v>884</v>
      </c>
      <c r="D2326">
        <v>235000</v>
      </c>
      <c r="E2326">
        <v>146</v>
      </c>
      <c r="F2326" s="3">
        <v>155.71904554837349</v>
      </c>
    </row>
    <row r="2327" spans="1:6">
      <c r="A2327">
        <v>9</v>
      </c>
      <c r="B2327">
        <v>-91.049000000000007</v>
      </c>
      <c r="C2327">
        <v>884</v>
      </c>
      <c r="D2327">
        <v>235000</v>
      </c>
      <c r="E2327">
        <v>138</v>
      </c>
      <c r="F2327" s="3">
        <v>166.62412173426614</v>
      </c>
    </row>
    <row r="2328" spans="1:6">
      <c r="A2328">
        <v>10</v>
      </c>
      <c r="B2328">
        <v>-90.933999999999997</v>
      </c>
      <c r="C2328">
        <v>884</v>
      </c>
      <c r="D2328">
        <v>235000</v>
      </c>
      <c r="E2328">
        <v>186</v>
      </c>
      <c r="F2328" s="3">
        <v>180.47392408004768</v>
      </c>
    </row>
    <row r="2329" spans="1:6">
      <c r="A2329">
        <v>11</v>
      </c>
      <c r="B2329">
        <v>-90.823999999999998</v>
      </c>
      <c r="C2329">
        <v>884</v>
      </c>
      <c r="D2329">
        <v>235000</v>
      </c>
      <c r="E2329">
        <v>206</v>
      </c>
      <c r="F2329" s="3">
        <v>196.24925972124768</v>
      </c>
    </row>
    <row r="2330" spans="1:6">
      <c r="A2330">
        <v>12</v>
      </c>
      <c r="B2330">
        <v>-90.709000000000003</v>
      </c>
      <c r="C2330">
        <v>884</v>
      </c>
      <c r="D2330">
        <v>235000</v>
      </c>
      <c r="E2330">
        <v>217</v>
      </c>
      <c r="F2330" s="3">
        <v>214.47679578073152</v>
      </c>
    </row>
    <row r="2331" spans="1:6">
      <c r="A2331">
        <v>13</v>
      </c>
      <c r="B2331">
        <v>-90.594999999999999</v>
      </c>
      <c r="C2331">
        <v>884</v>
      </c>
      <c r="D2331">
        <v>235000</v>
      </c>
      <c r="E2331">
        <v>234</v>
      </c>
      <c r="F2331" s="3">
        <v>232.78958492425491</v>
      </c>
    </row>
    <row r="2332" spans="1:6">
      <c r="A2332">
        <v>14</v>
      </c>
      <c r="B2332">
        <v>-90.486999999999995</v>
      </c>
      <c r="C2332">
        <v>884</v>
      </c>
      <c r="D2332">
        <v>235000</v>
      </c>
      <c r="E2332">
        <v>258</v>
      </c>
      <c r="F2332" s="3">
        <v>248.59805166828255</v>
      </c>
    </row>
    <row r="2333" spans="1:6">
      <c r="A2333">
        <v>15</v>
      </c>
      <c r="B2333">
        <v>-90.372</v>
      </c>
      <c r="C2333">
        <v>884</v>
      </c>
      <c r="D2333">
        <v>235000</v>
      </c>
      <c r="E2333">
        <v>251</v>
      </c>
      <c r="F2333" s="3">
        <v>261.78650941752272</v>
      </c>
    </row>
    <row r="2334" spans="1:6">
      <c r="A2334">
        <v>16</v>
      </c>
      <c r="B2334">
        <v>-90.256</v>
      </c>
      <c r="C2334">
        <v>884</v>
      </c>
      <c r="D2334">
        <v>235000</v>
      </c>
      <c r="E2334">
        <v>273</v>
      </c>
      <c r="F2334" s="3">
        <v>269.49226529055483</v>
      </c>
    </row>
    <row r="2335" spans="1:6">
      <c r="A2335">
        <v>17</v>
      </c>
      <c r="B2335">
        <v>-90.14</v>
      </c>
      <c r="C2335">
        <v>884</v>
      </c>
      <c r="D2335">
        <v>235000</v>
      </c>
      <c r="E2335">
        <v>296</v>
      </c>
      <c r="F2335" s="3">
        <v>270.47374673135738</v>
      </c>
    </row>
    <row r="2336" spans="1:6">
      <c r="A2336">
        <v>18</v>
      </c>
      <c r="B2336">
        <v>-90.025000000000006</v>
      </c>
      <c r="C2336">
        <v>884</v>
      </c>
      <c r="D2336">
        <v>235000</v>
      </c>
      <c r="E2336">
        <v>281</v>
      </c>
      <c r="F2336" s="3">
        <v>264.72309792214833</v>
      </c>
    </row>
    <row r="2337" spans="1:6">
      <c r="A2337">
        <v>19</v>
      </c>
      <c r="B2337">
        <v>-89.918999999999997</v>
      </c>
      <c r="C2337">
        <v>884</v>
      </c>
      <c r="D2337">
        <v>235000</v>
      </c>
      <c r="E2337">
        <v>243</v>
      </c>
      <c r="F2337" s="3">
        <v>254.2822457262981</v>
      </c>
    </row>
    <row r="2338" spans="1:6">
      <c r="A2338">
        <v>20</v>
      </c>
      <c r="B2338">
        <v>-89.805999999999997</v>
      </c>
      <c r="C2338">
        <v>884</v>
      </c>
      <c r="D2338">
        <v>235000</v>
      </c>
      <c r="E2338">
        <v>208</v>
      </c>
      <c r="F2338" s="3">
        <v>239.25057327887561</v>
      </c>
    </row>
    <row r="2339" spans="1:6">
      <c r="A2339">
        <v>21</v>
      </c>
      <c r="B2339">
        <v>-89.691000000000003</v>
      </c>
      <c r="C2339">
        <v>884</v>
      </c>
      <c r="D2339">
        <v>235000</v>
      </c>
      <c r="E2339">
        <v>214</v>
      </c>
      <c r="F2339" s="3">
        <v>221.81658475338833</v>
      </c>
    </row>
    <row r="2340" spans="1:6">
      <c r="A2340">
        <v>22</v>
      </c>
      <c r="B2340">
        <v>-89.576999999999998</v>
      </c>
      <c r="C2340">
        <v>884</v>
      </c>
      <c r="D2340">
        <v>235000</v>
      </c>
      <c r="E2340">
        <v>206</v>
      </c>
      <c r="F2340" s="3">
        <v>204.41152308323851</v>
      </c>
    </row>
    <row r="2341" spans="1:6">
      <c r="A2341">
        <v>23</v>
      </c>
      <c r="B2341">
        <v>-89.457999999999998</v>
      </c>
      <c r="C2341">
        <v>884</v>
      </c>
      <c r="D2341">
        <v>235000</v>
      </c>
      <c r="E2341">
        <v>183</v>
      </c>
      <c r="F2341" s="3">
        <v>187.85940381210199</v>
      </c>
    </row>
    <row r="2342" spans="1:6">
      <c r="A2342">
        <v>24</v>
      </c>
      <c r="B2342">
        <v>-89.341999999999999</v>
      </c>
      <c r="C2342">
        <v>884</v>
      </c>
      <c r="D2342">
        <v>235000</v>
      </c>
      <c r="E2342">
        <v>182</v>
      </c>
      <c r="F2342" s="3">
        <v>174.40198106358156</v>
      </c>
    </row>
    <row r="2343" spans="1:6">
      <c r="A2343">
        <v>25</v>
      </c>
      <c r="B2343">
        <v>-89.234999999999999</v>
      </c>
      <c r="C2343">
        <v>884</v>
      </c>
      <c r="D2343">
        <v>235000</v>
      </c>
      <c r="E2343">
        <v>187</v>
      </c>
      <c r="F2343" s="3">
        <v>164.7080628104423</v>
      </c>
    </row>
    <row r="2344" spans="1:6">
      <c r="A2344">
        <v>26</v>
      </c>
      <c r="B2344">
        <v>-89.13</v>
      </c>
      <c r="C2344">
        <v>884</v>
      </c>
      <c r="D2344">
        <v>235000</v>
      </c>
      <c r="E2344">
        <v>171</v>
      </c>
      <c r="F2344" s="3">
        <v>157.66520537429938</v>
      </c>
    </row>
    <row r="2345" spans="1:6">
      <c r="A2345">
        <v>27</v>
      </c>
      <c r="B2345">
        <v>-89.016000000000005</v>
      </c>
      <c r="C2345">
        <v>884</v>
      </c>
      <c r="D2345">
        <v>235000</v>
      </c>
      <c r="E2345">
        <v>160</v>
      </c>
      <c r="F2345" s="3">
        <v>152.42434327181826</v>
      </c>
    </row>
    <row r="2346" spans="1:6">
      <c r="A2346">
        <v>28</v>
      </c>
      <c r="B2346">
        <v>-88.896000000000001</v>
      </c>
      <c r="C2346">
        <v>884</v>
      </c>
      <c r="D2346">
        <v>235000</v>
      </c>
      <c r="E2346">
        <v>166</v>
      </c>
      <c r="F2346" s="3">
        <v>149.03309453258601</v>
      </c>
    </row>
    <row r="2347" spans="1:6">
      <c r="A2347">
        <v>29</v>
      </c>
      <c r="B2347">
        <v>-88.790999999999997</v>
      </c>
      <c r="C2347">
        <v>884</v>
      </c>
      <c r="D2347">
        <v>235000</v>
      </c>
      <c r="E2347">
        <v>152</v>
      </c>
      <c r="F2347" s="3">
        <v>147.35828703035571</v>
      </c>
    </row>
    <row r="2348" spans="1:6">
      <c r="A2348">
        <v>30</v>
      </c>
      <c r="B2348">
        <v>-88.671999999999997</v>
      </c>
      <c r="C2348">
        <v>884</v>
      </c>
      <c r="D2348">
        <v>235000</v>
      </c>
      <c r="E2348">
        <v>134</v>
      </c>
      <c r="F2348" s="3">
        <v>146.43172063272473</v>
      </c>
    </row>
    <row r="2349" spans="1:6">
      <c r="A2349">
        <v>31</v>
      </c>
      <c r="B2349">
        <v>-88.56</v>
      </c>
      <c r="C2349">
        <v>884</v>
      </c>
      <c r="D2349">
        <v>235000</v>
      </c>
      <c r="E2349">
        <v>149</v>
      </c>
      <c r="F2349" s="3">
        <v>146.15199826946304</v>
      </c>
    </row>
    <row r="2350" spans="1:6">
      <c r="A2350">
        <v>32</v>
      </c>
      <c r="B2350">
        <v>-88.451999999999998</v>
      </c>
      <c r="C2350">
        <v>884</v>
      </c>
      <c r="D2350">
        <v>235000</v>
      </c>
      <c r="E2350">
        <v>124</v>
      </c>
      <c r="F2350" s="3">
        <v>146.20011896872572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109</v>
      </c>
    </row>
    <row r="2356" spans="1:6">
      <c r="A2356" t="s">
        <v>27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110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181</v>
      </c>
      <c r="B2368" t="s">
        <v>160</v>
      </c>
      <c r="C2368" t="s">
        <v>163</v>
      </c>
      <c r="D2368" t="s">
        <v>180</v>
      </c>
      <c r="E2368" t="s">
        <v>179</v>
      </c>
      <c r="F2368" t="s">
        <v>200</v>
      </c>
    </row>
    <row r="2369" spans="1:10">
      <c r="A2369">
        <v>1</v>
      </c>
      <c r="B2369">
        <v>-91.947999999999993</v>
      </c>
      <c r="C2369">
        <v>883</v>
      </c>
      <c r="D2369">
        <v>235000</v>
      </c>
      <c r="E2369">
        <v>99</v>
      </c>
      <c r="F2369" s="3"/>
      <c r="J2369" t="s">
        <v>259</v>
      </c>
    </row>
    <row r="2370" spans="1:10">
      <c r="A2370">
        <v>2</v>
      </c>
      <c r="B2370">
        <v>-91.838999999999999</v>
      </c>
      <c r="C2370">
        <v>883</v>
      </c>
      <c r="D2370">
        <v>235000</v>
      </c>
      <c r="E2370">
        <v>110</v>
      </c>
      <c r="F2370" s="3"/>
    </row>
    <row r="2371" spans="1:10">
      <c r="A2371">
        <v>3</v>
      </c>
      <c r="B2371">
        <v>-91.724000000000004</v>
      </c>
      <c r="C2371">
        <v>883</v>
      </c>
      <c r="D2371">
        <v>235000</v>
      </c>
      <c r="E2371">
        <v>139</v>
      </c>
      <c r="F2371" s="3"/>
    </row>
    <row r="2372" spans="1:10">
      <c r="A2372">
        <v>4</v>
      </c>
      <c r="B2372">
        <v>-91.611999999999995</v>
      </c>
      <c r="C2372">
        <v>883</v>
      </c>
      <c r="D2372">
        <v>235000</v>
      </c>
      <c r="E2372">
        <v>136</v>
      </c>
      <c r="F2372" s="3">
        <v>137.67763904847919</v>
      </c>
    </row>
    <row r="2373" spans="1:10">
      <c r="A2373">
        <v>5</v>
      </c>
      <c r="B2373">
        <v>-91.5</v>
      </c>
      <c r="C2373">
        <v>883</v>
      </c>
      <c r="D2373">
        <v>235000</v>
      </c>
      <c r="E2373">
        <v>133</v>
      </c>
      <c r="F2373" s="3">
        <v>139.19624340091877</v>
      </c>
    </row>
    <row r="2374" spans="1:10">
      <c r="A2374">
        <v>6</v>
      </c>
      <c r="B2374">
        <v>-91.394000000000005</v>
      </c>
      <c r="C2374">
        <v>883</v>
      </c>
      <c r="D2374">
        <v>235000</v>
      </c>
      <c r="E2374">
        <v>137</v>
      </c>
      <c r="F2374" s="3">
        <v>141.48729193862286</v>
      </c>
    </row>
    <row r="2375" spans="1:10">
      <c r="A2375">
        <v>7</v>
      </c>
      <c r="B2375">
        <v>-91.281000000000006</v>
      </c>
      <c r="C2375">
        <v>883</v>
      </c>
      <c r="D2375">
        <v>235000</v>
      </c>
      <c r="E2375">
        <v>165</v>
      </c>
      <c r="F2375" s="3">
        <v>145.43309553865518</v>
      </c>
    </row>
    <row r="2376" spans="1:10">
      <c r="A2376">
        <v>8</v>
      </c>
      <c r="B2376">
        <v>-91.165000000000006</v>
      </c>
      <c r="C2376">
        <v>883</v>
      </c>
      <c r="D2376">
        <v>235000</v>
      </c>
      <c r="E2376">
        <v>139</v>
      </c>
      <c r="F2376" s="3">
        <v>151.90990260138577</v>
      </c>
    </row>
    <row r="2377" spans="1:10">
      <c r="A2377">
        <v>9</v>
      </c>
      <c r="B2377">
        <v>-91.049000000000007</v>
      </c>
      <c r="C2377">
        <v>883</v>
      </c>
      <c r="D2377">
        <v>235000</v>
      </c>
      <c r="E2377">
        <v>174</v>
      </c>
      <c r="F2377" s="3">
        <v>161.72745204013842</v>
      </c>
    </row>
    <row r="2378" spans="1:10">
      <c r="A2378">
        <v>10</v>
      </c>
      <c r="B2378">
        <v>-90.933999999999997</v>
      </c>
      <c r="C2378">
        <v>883</v>
      </c>
      <c r="D2378">
        <v>235000</v>
      </c>
      <c r="E2378">
        <v>182</v>
      </c>
      <c r="F2378" s="3">
        <v>175.37995875204425</v>
      </c>
    </row>
    <row r="2379" spans="1:10">
      <c r="A2379">
        <v>11</v>
      </c>
      <c r="B2379">
        <v>-90.823999999999998</v>
      </c>
      <c r="C2379">
        <v>883</v>
      </c>
      <c r="D2379">
        <v>235000</v>
      </c>
      <c r="E2379">
        <v>180</v>
      </c>
      <c r="F2379" s="3">
        <v>192.07187469971919</v>
      </c>
    </row>
    <row r="2380" spans="1:10">
      <c r="A2380">
        <v>12</v>
      </c>
      <c r="B2380">
        <v>-90.709000000000003</v>
      </c>
      <c r="C2380">
        <v>883</v>
      </c>
      <c r="D2380">
        <v>235000</v>
      </c>
      <c r="E2380">
        <v>220</v>
      </c>
      <c r="F2380" s="3">
        <v>212.34530886531206</v>
      </c>
    </row>
    <row r="2381" spans="1:10">
      <c r="A2381">
        <v>13</v>
      </c>
      <c r="B2381">
        <v>-90.594999999999999</v>
      </c>
      <c r="C2381">
        <v>883</v>
      </c>
      <c r="D2381">
        <v>235000</v>
      </c>
      <c r="E2381">
        <v>233</v>
      </c>
      <c r="F2381" s="3">
        <v>233.22263416370183</v>
      </c>
    </row>
    <row r="2382" spans="1:10">
      <c r="A2382">
        <v>14</v>
      </c>
      <c r="B2382">
        <v>-90.486999999999995</v>
      </c>
      <c r="C2382">
        <v>883</v>
      </c>
      <c r="D2382">
        <v>235000</v>
      </c>
      <c r="E2382">
        <v>247</v>
      </c>
      <c r="F2382" s="3">
        <v>251.0657462985053</v>
      </c>
    </row>
    <row r="2383" spans="1:10">
      <c r="A2383">
        <v>15</v>
      </c>
      <c r="B2383">
        <v>-90.372</v>
      </c>
      <c r="C2383">
        <v>883</v>
      </c>
      <c r="D2383">
        <v>235000</v>
      </c>
      <c r="E2383">
        <v>262</v>
      </c>
      <c r="F2383" s="3">
        <v>264.94135124858781</v>
      </c>
    </row>
    <row r="2384" spans="1:10">
      <c r="A2384">
        <v>16</v>
      </c>
      <c r="B2384">
        <v>-90.256</v>
      </c>
      <c r="C2384">
        <v>883</v>
      </c>
      <c r="D2384">
        <v>235000</v>
      </c>
      <c r="E2384">
        <v>267</v>
      </c>
      <c r="F2384" s="3">
        <v>271.02529328439653</v>
      </c>
    </row>
    <row r="2385" spans="1:6">
      <c r="A2385">
        <v>17</v>
      </c>
      <c r="B2385">
        <v>-90.14</v>
      </c>
      <c r="C2385">
        <v>883</v>
      </c>
      <c r="D2385">
        <v>235000</v>
      </c>
      <c r="E2385">
        <v>265</v>
      </c>
      <c r="F2385" s="3">
        <v>268.01760507944471</v>
      </c>
    </row>
    <row r="2386" spans="1:6">
      <c r="A2386">
        <v>18</v>
      </c>
      <c r="B2386">
        <v>-90.025000000000006</v>
      </c>
      <c r="C2386">
        <v>883</v>
      </c>
      <c r="D2386">
        <v>235000</v>
      </c>
      <c r="E2386">
        <v>278</v>
      </c>
      <c r="F2386" s="3">
        <v>256.78892546000833</v>
      </c>
    </row>
    <row r="2387" spans="1:6">
      <c r="A2387">
        <v>19</v>
      </c>
      <c r="B2387">
        <v>-89.918999999999997</v>
      </c>
      <c r="C2387">
        <v>883</v>
      </c>
      <c r="D2387">
        <v>235000</v>
      </c>
      <c r="E2387">
        <v>234</v>
      </c>
      <c r="F2387" s="3">
        <v>241.15312555641714</v>
      </c>
    </row>
    <row r="2388" spans="1:6">
      <c r="A2388">
        <v>20</v>
      </c>
      <c r="B2388">
        <v>-89.805999999999997</v>
      </c>
      <c r="C2388">
        <v>883</v>
      </c>
      <c r="D2388">
        <v>235000</v>
      </c>
      <c r="E2388">
        <v>231</v>
      </c>
      <c r="F2388" s="3">
        <v>221.75754235996558</v>
      </c>
    </row>
    <row r="2389" spans="1:6">
      <c r="A2389">
        <v>21</v>
      </c>
      <c r="B2389">
        <v>-89.691000000000003</v>
      </c>
      <c r="C2389">
        <v>883</v>
      </c>
      <c r="D2389">
        <v>235000</v>
      </c>
      <c r="E2389">
        <v>196</v>
      </c>
      <c r="F2389" s="3">
        <v>202.12910438233791</v>
      </c>
    </row>
    <row r="2390" spans="1:6">
      <c r="A2390">
        <v>22</v>
      </c>
      <c r="B2390">
        <v>-89.576999999999998</v>
      </c>
      <c r="C2390">
        <v>883</v>
      </c>
      <c r="D2390">
        <v>235000</v>
      </c>
      <c r="E2390">
        <v>178</v>
      </c>
      <c r="F2390" s="3">
        <v>185.11203191969176</v>
      </c>
    </row>
    <row r="2391" spans="1:6">
      <c r="A2391">
        <v>23</v>
      </c>
      <c r="B2391">
        <v>-89.457999999999998</v>
      </c>
      <c r="C2391">
        <v>883</v>
      </c>
      <c r="D2391">
        <v>235000</v>
      </c>
      <c r="E2391">
        <v>166</v>
      </c>
      <c r="F2391" s="3">
        <v>171.28034161997255</v>
      </c>
    </row>
    <row r="2392" spans="1:6">
      <c r="A2392">
        <v>24</v>
      </c>
      <c r="B2392">
        <v>-89.341999999999999</v>
      </c>
      <c r="C2392">
        <v>883</v>
      </c>
      <c r="D2392">
        <v>235000</v>
      </c>
      <c r="E2392">
        <v>172</v>
      </c>
      <c r="F2392" s="3">
        <v>161.87582659227277</v>
      </c>
    </row>
    <row r="2393" spans="1:6">
      <c r="A2393">
        <v>25</v>
      </c>
      <c r="B2393">
        <v>-89.234999999999999</v>
      </c>
      <c r="C2393">
        <v>883</v>
      </c>
      <c r="D2393">
        <v>235000</v>
      </c>
      <c r="E2393">
        <v>154</v>
      </c>
      <c r="F2393" s="3">
        <v>156.3089850873462</v>
      </c>
    </row>
    <row r="2394" spans="1:6">
      <c r="A2394">
        <v>26</v>
      </c>
      <c r="B2394">
        <v>-89.13</v>
      </c>
      <c r="C2394">
        <v>883</v>
      </c>
      <c r="D2394">
        <v>235000</v>
      </c>
      <c r="E2394">
        <v>144</v>
      </c>
      <c r="F2394" s="3">
        <v>153.07088996104562</v>
      </c>
    </row>
    <row r="2395" spans="1:6">
      <c r="A2395">
        <v>27</v>
      </c>
      <c r="B2395">
        <v>-89.016000000000005</v>
      </c>
      <c r="C2395">
        <v>883</v>
      </c>
      <c r="D2395">
        <v>235000</v>
      </c>
      <c r="E2395">
        <v>164</v>
      </c>
      <c r="F2395" s="3">
        <v>151.28035639062941</v>
      </c>
    </row>
    <row r="2396" spans="1:6">
      <c r="A2396">
        <v>28</v>
      </c>
      <c r="B2396">
        <v>-88.896000000000001</v>
      </c>
      <c r="C2396">
        <v>883</v>
      </c>
      <c r="D2396">
        <v>235000</v>
      </c>
      <c r="E2396">
        <v>159</v>
      </c>
      <c r="F2396" s="3">
        <v>150.59522810021443</v>
      </c>
    </row>
    <row r="2397" spans="1:6">
      <c r="A2397">
        <v>29</v>
      </c>
      <c r="B2397">
        <v>-88.790999999999997</v>
      </c>
      <c r="C2397">
        <v>883</v>
      </c>
      <c r="D2397">
        <v>235000</v>
      </c>
      <c r="E2397">
        <v>154</v>
      </c>
      <c r="F2397" s="3">
        <v>150.56273691093057</v>
      </c>
    </row>
    <row r="2398" spans="1:6">
      <c r="A2398">
        <v>30</v>
      </c>
      <c r="B2398">
        <v>-88.671999999999997</v>
      </c>
      <c r="C2398">
        <v>883</v>
      </c>
      <c r="D2398">
        <v>235000</v>
      </c>
      <c r="E2398">
        <v>165</v>
      </c>
      <c r="F2398" s="3">
        <v>150.85194698449712</v>
      </c>
    </row>
    <row r="2399" spans="1:6">
      <c r="A2399">
        <v>31</v>
      </c>
      <c r="B2399">
        <v>-88.56</v>
      </c>
      <c r="C2399">
        <v>883</v>
      </c>
      <c r="D2399">
        <v>235000</v>
      </c>
      <c r="E2399">
        <v>149</v>
      </c>
      <c r="F2399" s="3">
        <v>151.27535870114224</v>
      </c>
    </row>
    <row r="2400" spans="1:6">
      <c r="A2400">
        <v>32</v>
      </c>
      <c r="B2400">
        <v>-88.451999999999998</v>
      </c>
      <c r="C2400">
        <v>883</v>
      </c>
      <c r="D2400">
        <v>235000</v>
      </c>
      <c r="E2400">
        <v>133</v>
      </c>
      <c r="F2400" s="3">
        <v>151.7439799674431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111</v>
      </c>
    </row>
    <row r="2406" spans="1:1">
      <c r="A2406" t="s">
        <v>27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112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181</v>
      </c>
      <c r="B2418" t="s">
        <v>160</v>
      </c>
      <c r="C2418" t="s">
        <v>163</v>
      </c>
      <c r="D2418" t="s">
        <v>180</v>
      </c>
      <c r="E2418" t="s">
        <v>179</v>
      </c>
      <c r="F2418" t="s">
        <v>200</v>
      </c>
    </row>
    <row r="2419" spans="1:10">
      <c r="A2419">
        <v>1</v>
      </c>
      <c r="B2419">
        <v>-91.947999999999993</v>
      </c>
      <c r="C2419">
        <v>883</v>
      </c>
      <c r="D2419">
        <v>235000</v>
      </c>
      <c r="E2419">
        <v>106</v>
      </c>
      <c r="F2419" s="3"/>
      <c r="J2419" t="s">
        <v>260</v>
      </c>
    </row>
    <row r="2420" spans="1:10">
      <c r="A2420">
        <v>2</v>
      </c>
      <c r="B2420">
        <v>-91.838999999999999</v>
      </c>
      <c r="C2420">
        <v>883</v>
      </c>
      <c r="D2420">
        <v>235000</v>
      </c>
      <c r="E2420">
        <v>131</v>
      </c>
      <c r="F2420" s="3"/>
    </row>
    <row r="2421" spans="1:10">
      <c r="A2421">
        <v>3</v>
      </c>
      <c r="B2421">
        <v>-91.724000000000004</v>
      </c>
      <c r="C2421">
        <v>883</v>
      </c>
      <c r="D2421">
        <v>235000</v>
      </c>
      <c r="E2421">
        <v>122</v>
      </c>
      <c r="F2421" s="3"/>
    </row>
    <row r="2422" spans="1:10">
      <c r="A2422">
        <v>4</v>
      </c>
      <c r="B2422">
        <v>-91.611999999999995</v>
      </c>
      <c r="C2422">
        <v>883</v>
      </c>
      <c r="D2422">
        <v>235000</v>
      </c>
      <c r="E2422">
        <v>144</v>
      </c>
      <c r="F2422" s="3">
        <v>147.63446244775793</v>
      </c>
    </row>
    <row r="2423" spans="1:10">
      <c r="A2423">
        <v>5</v>
      </c>
      <c r="B2423">
        <v>-91.5</v>
      </c>
      <c r="C2423">
        <v>883</v>
      </c>
      <c r="D2423">
        <v>235000</v>
      </c>
      <c r="E2423">
        <v>140</v>
      </c>
      <c r="F2423" s="3">
        <v>150.96480445003374</v>
      </c>
    </row>
    <row r="2424" spans="1:10">
      <c r="A2424">
        <v>6</v>
      </c>
      <c r="B2424">
        <v>-91.394000000000005</v>
      </c>
      <c r="C2424">
        <v>883</v>
      </c>
      <c r="D2424">
        <v>235000</v>
      </c>
      <c r="E2424">
        <v>174</v>
      </c>
      <c r="F2424" s="3">
        <v>155.9615015493475</v>
      </c>
    </row>
    <row r="2425" spans="1:10">
      <c r="A2425">
        <v>7</v>
      </c>
      <c r="B2425">
        <v>-91.281000000000006</v>
      </c>
      <c r="C2425">
        <v>883</v>
      </c>
      <c r="D2425">
        <v>235000</v>
      </c>
      <c r="E2425">
        <v>153</v>
      </c>
      <c r="F2425" s="3">
        <v>164.0520210279887</v>
      </c>
    </row>
    <row r="2426" spans="1:10">
      <c r="A2426">
        <v>8</v>
      </c>
      <c r="B2426">
        <v>-91.165000000000006</v>
      </c>
      <c r="C2426">
        <v>883</v>
      </c>
      <c r="D2426">
        <v>235000</v>
      </c>
      <c r="E2426">
        <v>205</v>
      </c>
      <c r="F2426" s="3">
        <v>176.08954106810779</v>
      </c>
    </row>
    <row r="2427" spans="1:10">
      <c r="A2427">
        <v>9</v>
      </c>
      <c r="B2427">
        <v>-91.049000000000007</v>
      </c>
      <c r="C2427">
        <v>883</v>
      </c>
      <c r="D2427">
        <v>235000</v>
      </c>
      <c r="E2427">
        <v>192</v>
      </c>
      <c r="F2427" s="3">
        <v>192.28292435699041</v>
      </c>
    </row>
    <row r="2428" spans="1:10">
      <c r="A2428">
        <v>10</v>
      </c>
      <c r="B2428">
        <v>-90.933999999999997</v>
      </c>
      <c r="C2428">
        <v>883</v>
      </c>
      <c r="D2428">
        <v>235000</v>
      </c>
      <c r="E2428">
        <v>186</v>
      </c>
      <c r="F2428" s="3">
        <v>212.00518052374423</v>
      </c>
    </row>
    <row r="2429" spans="1:10">
      <c r="A2429">
        <v>11</v>
      </c>
      <c r="B2429">
        <v>-90.823999999999998</v>
      </c>
      <c r="C2429">
        <v>883</v>
      </c>
      <c r="D2429">
        <v>235000</v>
      </c>
      <c r="E2429">
        <v>262</v>
      </c>
      <c r="F2429" s="3">
        <v>232.91022251597681</v>
      </c>
    </row>
    <row r="2430" spans="1:10">
      <c r="A2430">
        <v>12</v>
      </c>
      <c r="B2430">
        <v>-90.709000000000003</v>
      </c>
      <c r="C2430">
        <v>883</v>
      </c>
      <c r="D2430">
        <v>235000</v>
      </c>
      <c r="E2430">
        <v>245</v>
      </c>
      <c r="F2430" s="3">
        <v>254.45599964889061</v>
      </c>
    </row>
    <row r="2431" spans="1:10">
      <c r="A2431">
        <v>13</v>
      </c>
      <c r="B2431">
        <v>-90.594999999999999</v>
      </c>
      <c r="C2431">
        <v>883</v>
      </c>
      <c r="D2431">
        <v>235000</v>
      </c>
      <c r="E2431">
        <v>254</v>
      </c>
      <c r="F2431" s="3">
        <v>272.42577547056459</v>
      </c>
    </row>
    <row r="2432" spans="1:10">
      <c r="A2432">
        <v>14</v>
      </c>
      <c r="B2432">
        <v>-90.486999999999995</v>
      </c>
      <c r="C2432">
        <v>883</v>
      </c>
      <c r="D2432">
        <v>235000</v>
      </c>
      <c r="E2432">
        <v>282</v>
      </c>
      <c r="F2432" s="3">
        <v>283.60608143479891</v>
      </c>
    </row>
    <row r="2433" spans="1:6">
      <c r="A2433">
        <v>15</v>
      </c>
      <c r="B2433">
        <v>-90.372</v>
      </c>
      <c r="C2433">
        <v>883</v>
      </c>
      <c r="D2433">
        <v>235000</v>
      </c>
      <c r="E2433">
        <v>341</v>
      </c>
      <c r="F2433" s="3">
        <v>287.21529494433582</v>
      </c>
    </row>
    <row r="2434" spans="1:6">
      <c r="A2434">
        <v>16</v>
      </c>
      <c r="B2434">
        <v>-90.256</v>
      </c>
      <c r="C2434">
        <v>883</v>
      </c>
      <c r="D2434">
        <v>235000</v>
      </c>
      <c r="E2434">
        <v>261</v>
      </c>
      <c r="F2434" s="3">
        <v>281.60501140636887</v>
      </c>
    </row>
    <row r="2435" spans="1:6">
      <c r="A2435">
        <v>17</v>
      </c>
      <c r="B2435">
        <v>-90.14</v>
      </c>
      <c r="C2435">
        <v>883</v>
      </c>
      <c r="D2435">
        <v>235000</v>
      </c>
      <c r="E2435">
        <v>271</v>
      </c>
      <c r="F2435" s="3">
        <v>267.90505998067084</v>
      </c>
    </row>
    <row r="2436" spans="1:6">
      <c r="A2436">
        <v>18</v>
      </c>
      <c r="B2436">
        <v>-90.025000000000006</v>
      </c>
      <c r="C2436">
        <v>883</v>
      </c>
      <c r="D2436">
        <v>235000</v>
      </c>
      <c r="E2436">
        <v>247</v>
      </c>
      <c r="F2436" s="3">
        <v>248.94815574263126</v>
      </c>
    </row>
    <row r="2437" spans="1:6">
      <c r="A2437">
        <v>19</v>
      </c>
      <c r="B2437">
        <v>-89.918999999999997</v>
      </c>
      <c r="C2437">
        <v>883</v>
      </c>
      <c r="D2437">
        <v>235000</v>
      </c>
      <c r="E2437">
        <v>223</v>
      </c>
      <c r="F2437" s="3">
        <v>229.51549706006</v>
      </c>
    </row>
    <row r="2438" spans="1:6">
      <c r="A2438">
        <v>20</v>
      </c>
      <c r="B2438">
        <v>-89.805999999999997</v>
      </c>
      <c r="C2438">
        <v>883</v>
      </c>
      <c r="D2438">
        <v>235000</v>
      </c>
      <c r="E2438">
        <v>209</v>
      </c>
      <c r="F2438" s="3">
        <v>209.45464765172082</v>
      </c>
    </row>
    <row r="2439" spans="1:6">
      <c r="A2439">
        <v>21</v>
      </c>
      <c r="B2439">
        <v>-89.691000000000003</v>
      </c>
      <c r="C2439">
        <v>883</v>
      </c>
      <c r="D2439">
        <v>235000</v>
      </c>
      <c r="E2439">
        <v>186</v>
      </c>
      <c r="F2439" s="3">
        <v>191.82834494156904</v>
      </c>
    </row>
    <row r="2440" spans="1:6">
      <c r="A2440">
        <v>22</v>
      </c>
      <c r="B2440">
        <v>-89.576999999999998</v>
      </c>
      <c r="C2440">
        <v>883</v>
      </c>
      <c r="D2440">
        <v>235000</v>
      </c>
      <c r="E2440">
        <v>198</v>
      </c>
      <c r="F2440" s="3">
        <v>178.21917753929318</v>
      </c>
    </row>
    <row r="2441" spans="1:6">
      <c r="A2441">
        <v>23</v>
      </c>
      <c r="B2441">
        <v>-89.457999999999998</v>
      </c>
      <c r="C2441">
        <v>883</v>
      </c>
      <c r="D2441">
        <v>235000</v>
      </c>
      <c r="E2441">
        <v>156</v>
      </c>
      <c r="F2441" s="3">
        <v>168.23474121049489</v>
      </c>
    </row>
    <row r="2442" spans="1:6">
      <c r="A2442">
        <v>24</v>
      </c>
      <c r="B2442">
        <v>-89.341999999999999</v>
      </c>
      <c r="C2442">
        <v>883</v>
      </c>
      <c r="D2442">
        <v>235000</v>
      </c>
      <c r="E2442">
        <v>167</v>
      </c>
      <c r="F2442" s="3">
        <v>162.06822214703848</v>
      </c>
    </row>
    <row r="2443" spans="1:6">
      <c r="A2443">
        <v>25</v>
      </c>
      <c r="B2443">
        <v>-89.234999999999999</v>
      </c>
      <c r="C2443">
        <v>883</v>
      </c>
      <c r="D2443">
        <v>235000</v>
      </c>
      <c r="E2443">
        <v>160</v>
      </c>
      <c r="F2443" s="3">
        <v>158.74142907598869</v>
      </c>
    </row>
    <row r="2444" spans="1:6">
      <c r="A2444">
        <v>26</v>
      </c>
      <c r="B2444">
        <v>-89.13</v>
      </c>
      <c r="C2444">
        <v>883</v>
      </c>
      <c r="D2444">
        <v>235000</v>
      </c>
      <c r="E2444">
        <v>172</v>
      </c>
      <c r="F2444" s="3">
        <v>156.99695225983976</v>
      </c>
    </row>
    <row r="2445" spans="1:6">
      <c r="A2445">
        <v>27</v>
      </c>
      <c r="B2445">
        <v>-89.016000000000005</v>
      </c>
      <c r="C2445">
        <v>883</v>
      </c>
      <c r="D2445">
        <v>235000</v>
      </c>
      <c r="E2445">
        <v>148</v>
      </c>
      <c r="F2445" s="3">
        <v>156.18335121536003</v>
      </c>
    </row>
    <row r="2446" spans="1:6">
      <c r="A2446">
        <v>28</v>
      </c>
      <c r="B2446">
        <v>-88.896000000000001</v>
      </c>
      <c r="C2446">
        <v>883</v>
      </c>
      <c r="D2446">
        <v>235000</v>
      </c>
      <c r="E2446">
        <v>153</v>
      </c>
      <c r="F2446" s="3">
        <v>156.02225332889844</v>
      </c>
    </row>
    <row r="2447" spans="1:6">
      <c r="A2447">
        <v>29</v>
      </c>
      <c r="B2447">
        <v>-88.790999999999997</v>
      </c>
      <c r="C2447">
        <v>883</v>
      </c>
      <c r="D2447">
        <v>235000</v>
      </c>
      <c r="E2447">
        <v>163</v>
      </c>
      <c r="F2447" s="3">
        <v>156.18794445696011</v>
      </c>
    </row>
    <row r="2448" spans="1:6">
      <c r="A2448">
        <v>30</v>
      </c>
      <c r="B2448">
        <v>-88.671999999999997</v>
      </c>
      <c r="C2448">
        <v>883</v>
      </c>
      <c r="D2448">
        <v>235000</v>
      </c>
      <c r="E2448">
        <v>160</v>
      </c>
      <c r="F2448" s="3">
        <v>156.54148169881989</v>
      </c>
    </row>
    <row r="2449" spans="1:6">
      <c r="A2449">
        <v>31</v>
      </c>
      <c r="B2449">
        <v>-88.56</v>
      </c>
      <c r="C2449">
        <v>883</v>
      </c>
      <c r="D2449">
        <v>235000</v>
      </c>
      <c r="E2449">
        <v>142</v>
      </c>
      <c r="F2449" s="3">
        <v>156.94712920408358</v>
      </c>
    </row>
    <row r="2450" spans="1:6">
      <c r="A2450">
        <v>32</v>
      </c>
      <c r="B2450">
        <v>-88.451999999999998</v>
      </c>
      <c r="C2450">
        <v>883</v>
      </c>
      <c r="D2450">
        <v>235000</v>
      </c>
      <c r="E2450">
        <v>162</v>
      </c>
      <c r="F2450" s="3">
        <v>157.36599003448526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113</v>
      </c>
    </row>
    <row r="2456" spans="1:6">
      <c r="A2456" t="s">
        <v>2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114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181</v>
      </c>
      <c r="B2468" t="s">
        <v>160</v>
      </c>
      <c r="C2468" t="s">
        <v>163</v>
      </c>
      <c r="D2468" t="s">
        <v>180</v>
      </c>
      <c r="E2468" t="s">
        <v>179</v>
      </c>
      <c r="F2468" t="s">
        <v>200</v>
      </c>
    </row>
    <row r="2469" spans="1:10">
      <c r="A2469">
        <v>1</v>
      </c>
      <c r="B2469">
        <v>-91.947999999999993</v>
      </c>
      <c r="C2469">
        <v>658</v>
      </c>
      <c r="D2469">
        <v>175000</v>
      </c>
      <c r="E2469">
        <v>88</v>
      </c>
      <c r="F2469" s="3"/>
      <c r="J2469" t="s">
        <v>261</v>
      </c>
    </row>
    <row r="2470" spans="1:10">
      <c r="A2470">
        <v>2</v>
      </c>
      <c r="B2470">
        <v>-91.838999999999999</v>
      </c>
      <c r="C2470">
        <v>658</v>
      </c>
      <c r="D2470">
        <v>175000</v>
      </c>
      <c r="E2470">
        <v>80</v>
      </c>
      <c r="F2470" s="3"/>
    </row>
    <row r="2471" spans="1:10">
      <c r="A2471">
        <v>3</v>
      </c>
      <c r="B2471">
        <v>-91.724000000000004</v>
      </c>
      <c r="C2471">
        <v>658</v>
      </c>
      <c r="D2471">
        <v>175000</v>
      </c>
      <c r="E2471">
        <v>103</v>
      </c>
      <c r="F2471" s="3"/>
    </row>
    <row r="2472" spans="1:10">
      <c r="A2472">
        <v>4</v>
      </c>
      <c r="B2472">
        <v>-91.611999999999995</v>
      </c>
      <c r="C2472">
        <v>658</v>
      </c>
      <c r="D2472">
        <v>175000</v>
      </c>
      <c r="E2472">
        <v>101</v>
      </c>
      <c r="F2472" s="3">
        <v>104.13014141751002</v>
      </c>
    </row>
    <row r="2473" spans="1:10">
      <c r="A2473">
        <v>5</v>
      </c>
      <c r="B2473">
        <v>-91.5</v>
      </c>
      <c r="C2473">
        <v>658</v>
      </c>
      <c r="D2473">
        <v>175000</v>
      </c>
      <c r="E2473">
        <v>96</v>
      </c>
      <c r="F2473" s="3">
        <v>106.21762792174212</v>
      </c>
    </row>
    <row r="2474" spans="1:10">
      <c r="A2474">
        <v>6</v>
      </c>
      <c r="B2474">
        <v>-91.394000000000005</v>
      </c>
      <c r="C2474">
        <v>658</v>
      </c>
      <c r="D2474">
        <v>175000</v>
      </c>
      <c r="E2474">
        <v>107</v>
      </c>
      <c r="F2474" s="3">
        <v>109.8634133768478</v>
      </c>
    </row>
    <row r="2475" spans="1:10">
      <c r="A2475">
        <v>7</v>
      </c>
      <c r="B2475">
        <v>-91.281000000000006</v>
      </c>
      <c r="C2475">
        <v>658</v>
      </c>
      <c r="D2475">
        <v>175000</v>
      </c>
      <c r="E2475">
        <v>107</v>
      </c>
      <c r="F2475" s="3">
        <v>116.67427920897023</v>
      </c>
    </row>
    <row r="2476" spans="1:10">
      <c r="A2476">
        <v>8</v>
      </c>
      <c r="B2476">
        <v>-91.165000000000006</v>
      </c>
      <c r="C2476">
        <v>658</v>
      </c>
      <c r="D2476">
        <v>175000</v>
      </c>
      <c r="E2476">
        <v>148</v>
      </c>
      <c r="F2476" s="3">
        <v>128.17446850709663</v>
      </c>
    </row>
    <row r="2477" spans="1:10">
      <c r="A2477">
        <v>9</v>
      </c>
      <c r="B2477">
        <v>-91.049000000000007</v>
      </c>
      <c r="C2477">
        <v>658</v>
      </c>
      <c r="D2477">
        <v>175000</v>
      </c>
      <c r="E2477">
        <v>163</v>
      </c>
      <c r="F2477" s="3">
        <v>145.26705190133092</v>
      </c>
    </row>
    <row r="2478" spans="1:10">
      <c r="A2478">
        <v>10</v>
      </c>
      <c r="B2478">
        <v>-90.933999999999997</v>
      </c>
      <c r="C2478">
        <v>658</v>
      </c>
      <c r="D2478">
        <v>175000</v>
      </c>
      <c r="E2478">
        <v>159</v>
      </c>
      <c r="F2478" s="3">
        <v>167.54086649749641</v>
      </c>
    </row>
    <row r="2479" spans="1:10">
      <c r="A2479">
        <v>11</v>
      </c>
      <c r="B2479">
        <v>-90.823999999999998</v>
      </c>
      <c r="C2479">
        <v>658</v>
      </c>
      <c r="D2479">
        <v>175000</v>
      </c>
      <c r="E2479">
        <v>195</v>
      </c>
      <c r="F2479" s="3">
        <v>191.89098183968079</v>
      </c>
    </row>
    <row r="2480" spans="1:10">
      <c r="A2480">
        <v>12</v>
      </c>
      <c r="B2480">
        <v>-90.709000000000003</v>
      </c>
      <c r="C2480">
        <v>658</v>
      </c>
      <c r="D2480">
        <v>175000</v>
      </c>
      <c r="E2480">
        <v>193</v>
      </c>
      <c r="F2480" s="3">
        <v>216.62593194665013</v>
      </c>
    </row>
    <row r="2481" spans="1:6">
      <c r="A2481">
        <v>13</v>
      </c>
      <c r="B2481">
        <v>-90.594999999999999</v>
      </c>
      <c r="C2481">
        <v>658</v>
      </c>
      <c r="D2481">
        <v>175000</v>
      </c>
      <c r="E2481">
        <v>227</v>
      </c>
      <c r="F2481" s="3">
        <v>235.42561592205573</v>
      </c>
    </row>
    <row r="2482" spans="1:6">
      <c r="A2482">
        <v>14</v>
      </c>
      <c r="B2482">
        <v>-90.486999999999995</v>
      </c>
      <c r="C2482">
        <v>658</v>
      </c>
      <c r="D2482">
        <v>175000</v>
      </c>
      <c r="E2482">
        <v>273</v>
      </c>
      <c r="F2482" s="3">
        <v>243.91429839829934</v>
      </c>
    </row>
    <row r="2483" spans="1:6">
      <c r="A2483">
        <v>15</v>
      </c>
      <c r="B2483">
        <v>-90.372</v>
      </c>
      <c r="C2483">
        <v>658</v>
      </c>
      <c r="D2483">
        <v>175000</v>
      </c>
      <c r="E2483">
        <v>250</v>
      </c>
      <c r="F2483" s="3">
        <v>240.81374321473243</v>
      </c>
    </row>
    <row r="2484" spans="1:6">
      <c r="A2484">
        <v>16</v>
      </c>
      <c r="B2484">
        <v>-90.256</v>
      </c>
      <c r="C2484">
        <v>658</v>
      </c>
      <c r="D2484">
        <v>175000</v>
      </c>
      <c r="E2484">
        <v>218</v>
      </c>
      <c r="F2484" s="3">
        <v>225.96167739971574</v>
      </c>
    </row>
    <row r="2485" spans="1:6">
      <c r="A2485">
        <v>17</v>
      </c>
      <c r="B2485">
        <v>-90.14</v>
      </c>
      <c r="C2485">
        <v>658</v>
      </c>
      <c r="D2485">
        <v>175000</v>
      </c>
      <c r="E2485">
        <v>221</v>
      </c>
      <c r="F2485" s="3">
        <v>203.23813428907906</v>
      </c>
    </row>
    <row r="2486" spans="1:6">
      <c r="A2486">
        <v>18</v>
      </c>
      <c r="B2486">
        <v>-90.025000000000006</v>
      </c>
      <c r="C2486">
        <v>658</v>
      </c>
      <c r="D2486">
        <v>175000</v>
      </c>
      <c r="E2486">
        <v>161</v>
      </c>
      <c r="F2486" s="3">
        <v>178.13249492365298</v>
      </c>
    </row>
    <row r="2487" spans="1:6">
      <c r="A2487">
        <v>19</v>
      </c>
      <c r="B2487">
        <v>-89.918999999999997</v>
      </c>
      <c r="C2487">
        <v>658</v>
      </c>
      <c r="D2487">
        <v>175000</v>
      </c>
      <c r="E2487">
        <v>150</v>
      </c>
      <c r="F2487" s="3">
        <v>156.71973384504651</v>
      </c>
    </row>
    <row r="2488" spans="1:6">
      <c r="A2488">
        <v>20</v>
      </c>
      <c r="B2488">
        <v>-89.805999999999997</v>
      </c>
      <c r="C2488">
        <v>658</v>
      </c>
      <c r="D2488">
        <v>175000</v>
      </c>
      <c r="E2488">
        <v>143</v>
      </c>
      <c r="F2488" s="3">
        <v>138.33650273263086</v>
      </c>
    </row>
    <row r="2489" spans="1:6">
      <c r="A2489">
        <v>21</v>
      </c>
      <c r="B2489">
        <v>-89.691000000000003</v>
      </c>
      <c r="C2489">
        <v>658</v>
      </c>
      <c r="D2489">
        <v>175000</v>
      </c>
      <c r="E2489">
        <v>119</v>
      </c>
      <c r="F2489" s="3">
        <v>125.19524184988192</v>
      </c>
    </row>
    <row r="2490" spans="1:6">
      <c r="A2490">
        <v>22</v>
      </c>
      <c r="B2490">
        <v>-89.576999999999998</v>
      </c>
      <c r="C2490">
        <v>658</v>
      </c>
      <c r="D2490">
        <v>175000</v>
      </c>
      <c r="E2490">
        <v>116</v>
      </c>
      <c r="F2490" s="3">
        <v>117.12872945690447</v>
      </c>
    </row>
    <row r="2491" spans="1:6">
      <c r="A2491">
        <v>23</v>
      </c>
      <c r="B2491">
        <v>-89.457999999999998</v>
      </c>
      <c r="C2491">
        <v>658</v>
      </c>
      <c r="D2491">
        <v>175000</v>
      </c>
      <c r="E2491">
        <v>137</v>
      </c>
      <c r="F2491" s="3">
        <v>112.58350677491457</v>
      </c>
    </row>
    <row r="2492" spans="1:6">
      <c r="A2492">
        <v>24</v>
      </c>
      <c r="B2492">
        <v>-89.341999999999999</v>
      </c>
      <c r="C2492">
        <v>658</v>
      </c>
      <c r="D2492">
        <v>175000</v>
      </c>
      <c r="E2492">
        <v>132</v>
      </c>
      <c r="F2492" s="3">
        <v>110.54836749728244</v>
      </c>
    </row>
    <row r="2493" spans="1:6">
      <c r="A2493">
        <v>25</v>
      </c>
      <c r="B2493">
        <v>-89.234999999999999</v>
      </c>
      <c r="C2493">
        <v>658</v>
      </c>
      <c r="D2493">
        <v>175000</v>
      </c>
      <c r="E2493">
        <v>143</v>
      </c>
      <c r="F2493" s="3">
        <v>109.83370845307188</v>
      </c>
    </row>
    <row r="2494" spans="1:6">
      <c r="A2494">
        <v>26</v>
      </c>
      <c r="B2494">
        <v>-89.13</v>
      </c>
      <c r="C2494">
        <v>658</v>
      </c>
      <c r="D2494">
        <v>175000</v>
      </c>
      <c r="E2494">
        <v>105</v>
      </c>
      <c r="F2494" s="3">
        <v>109.68126813410879</v>
      </c>
    </row>
    <row r="2495" spans="1:6">
      <c r="A2495">
        <v>27</v>
      </c>
      <c r="B2495">
        <v>-89.016000000000005</v>
      </c>
      <c r="C2495">
        <v>658</v>
      </c>
      <c r="D2495">
        <v>175000</v>
      </c>
      <c r="E2495">
        <v>109</v>
      </c>
      <c r="F2495" s="3">
        <v>109.79930039271964</v>
      </c>
    </row>
    <row r="2496" spans="1:6">
      <c r="A2496">
        <v>28</v>
      </c>
      <c r="B2496">
        <v>-88.896000000000001</v>
      </c>
      <c r="C2496">
        <v>658</v>
      </c>
      <c r="D2496">
        <v>175000</v>
      </c>
      <c r="E2496">
        <v>117</v>
      </c>
      <c r="F2496" s="3">
        <v>110.05264874001654</v>
      </c>
    </row>
    <row r="2497" spans="1:6">
      <c r="A2497">
        <v>29</v>
      </c>
      <c r="B2497">
        <v>-88.790999999999997</v>
      </c>
      <c r="C2497">
        <v>658</v>
      </c>
      <c r="D2497">
        <v>175000</v>
      </c>
      <c r="E2497">
        <v>108</v>
      </c>
      <c r="F2497" s="3">
        <v>110.313466880574</v>
      </c>
    </row>
    <row r="2498" spans="1:6">
      <c r="A2498">
        <v>30</v>
      </c>
      <c r="B2498">
        <v>-88.671999999999997</v>
      </c>
      <c r="C2498">
        <v>658</v>
      </c>
      <c r="D2498">
        <v>175000</v>
      </c>
      <c r="E2498">
        <v>105</v>
      </c>
      <c r="F2498" s="3">
        <v>110.62322702132121</v>
      </c>
    </row>
    <row r="2499" spans="1:6">
      <c r="A2499">
        <v>31</v>
      </c>
      <c r="B2499">
        <v>-88.56</v>
      </c>
      <c r="C2499">
        <v>658</v>
      </c>
      <c r="D2499">
        <v>175000</v>
      </c>
      <c r="E2499">
        <v>100</v>
      </c>
      <c r="F2499" s="3">
        <v>110.91891534990799</v>
      </c>
    </row>
    <row r="2500" spans="1:6">
      <c r="A2500">
        <v>32</v>
      </c>
      <c r="B2500">
        <v>-88.451999999999998</v>
      </c>
      <c r="C2500">
        <v>658</v>
      </c>
      <c r="D2500">
        <v>175000</v>
      </c>
      <c r="E2500">
        <v>93</v>
      </c>
      <c r="F2500" s="3">
        <v>111.20505316236516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115</v>
      </c>
    </row>
    <row r="2506" spans="1:6">
      <c r="A2506" t="s">
        <v>2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116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181</v>
      </c>
      <c r="B2518" t="s">
        <v>160</v>
      </c>
      <c r="C2518" t="s">
        <v>163</v>
      </c>
      <c r="D2518" t="s">
        <v>180</v>
      </c>
      <c r="E2518" t="s">
        <v>179</v>
      </c>
      <c r="F2518" t="s">
        <v>200</v>
      </c>
    </row>
    <row r="2519" spans="1:10">
      <c r="A2519">
        <v>1</v>
      </c>
      <c r="B2519">
        <v>-91.947999999999993</v>
      </c>
      <c r="C2519">
        <v>662</v>
      </c>
      <c r="D2519">
        <v>175000</v>
      </c>
      <c r="E2519">
        <v>90</v>
      </c>
      <c r="F2519" s="3"/>
      <c r="J2519" t="s">
        <v>262</v>
      </c>
    </row>
    <row r="2520" spans="1:10">
      <c r="A2520">
        <v>2</v>
      </c>
      <c r="B2520">
        <v>-91.838999999999999</v>
      </c>
      <c r="C2520">
        <v>662</v>
      </c>
      <c r="D2520">
        <v>175000</v>
      </c>
      <c r="E2520">
        <v>91</v>
      </c>
      <c r="F2520" s="3"/>
    </row>
    <row r="2521" spans="1:10">
      <c r="A2521">
        <v>3</v>
      </c>
      <c r="B2521">
        <v>-91.724000000000004</v>
      </c>
      <c r="C2521">
        <v>662</v>
      </c>
      <c r="D2521">
        <v>175000</v>
      </c>
      <c r="E2521">
        <v>106</v>
      </c>
      <c r="F2521" s="3"/>
    </row>
    <row r="2522" spans="1:10">
      <c r="A2522">
        <v>4</v>
      </c>
      <c r="B2522">
        <v>-91.611999999999995</v>
      </c>
      <c r="C2522">
        <v>662</v>
      </c>
      <c r="D2522">
        <v>175000</v>
      </c>
      <c r="E2522">
        <v>86</v>
      </c>
      <c r="F2522" s="3">
        <v>106.72558687324678</v>
      </c>
    </row>
    <row r="2523" spans="1:10">
      <c r="A2523">
        <v>5</v>
      </c>
      <c r="B2523">
        <v>-91.5</v>
      </c>
      <c r="C2523">
        <v>662</v>
      </c>
      <c r="D2523">
        <v>175000</v>
      </c>
      <c r="E2523">
        <v>121</v>
      </c>
      <c r="F2523" s="3">
        <v>109.38536400885279</v>
      </c>
    </row>
    <row r="2524" spans="1:10">
      <c r="A2524">
        <v>6</v>
      </c>
      <c r="B2524">
        <v>-91.394000000000005</v>
      </c>
      <c r="C2524">
        <v>662</v>
      </c>
      <c r="D2524">
        <v>175000</v>
      </c>
      <c r="E2524">
        <v>143</v>
      </c>
      <c r="F2524" s="3">
        <v>113.87666680309135</v>
      </c>
    </row>
    <row r="2525" spans="1:10">
      <c r="A2525">
        <v>7</v>
      </c>
      <c r="B2525">
        <v>-91.281000000000006</v>
      </c>
      <c r="C2525">
        <v>662</v>
      </c>
      <c r="D2525">
        <v>175000</v>
      </c>
      <c r="E2525">
        <v>125</v>
      </c>
      <c r="F2525" s="3">
        <v>121.91225834414323</v>
      </c>
    </row>
    <row r="2526" spans="1:10">
      <c r="A2526">
        <v>8</v>
      </c>
      <c r="B2526">
        <v>-91.165000000000006</v>
      </c>
      <c r="C2526">
        <v>662</v>
      </c>
      <c r="D2526">
        <v>175000</v>
      </c>
      <c r="E2526">
        <v>133</v>
      </c>
      <c r="F2526" s="3">
        <v>134.86062330535472</v>
      </c>
    </row>
    <row r="2527" spans="1:10">
      <c r="A2527">
        <v>9</v>
      </c>
      <c r="B2527">
        <v>-91.049000000000007</v>
      </c>
      <c r="C2527">
        <v>662</v>
      </c>
      <c r="D2527">
        <v>175000</v>
      </c>
      <c r="E2527">
        <v>140</v>
      </c>
      <c r="F2527" s="3">
        <v>153.24123642310917</v>
      </c>
    </row>
    <row r="2528" spans="1:10">
      <c r="A2528">
        <v>10</v>
      </c>
      <c r="B2528">
        <v>-90.933999999999997</v>
      </c>
      <c r="C2528">
        <v>662</v>
      </c>
      <c r="D2528">
        <v>175000</v>
      </c>
      <c r="E2528">
        <v>167</v>
      </c>
      <c r="F2528" s="3">
        <v>176.16971113936191</v>
      </c>
    </row>
    <row r="2529" spans="1:6">
      <c r="A2529">
        <v>11</v>
      </c>
      <c r="B2529">
        <v>-90.823999999999998</v>
      </c>
      <c r="C2529">
        <v>662</v>
      </c>
      <c r="D2529">
        <v>175000</v>
      </c>
      <c r="E2529">
        <v>208</v>
      </c>
      <c r="F2529" s="3">
        <v>200.21798129291554</v>
      </c>
    </row>
    <row r="2530" spans="1:6">
      <c r="A2530">
        <v>12</v>
      </c>
      <c r="B2530">
        <v>-90.709000000000003</v>
      </c>
      <c r="C2530">
        <v>662</v>
      </c>
      <c r="D2530">
        <v>175000</v>
      </c>
      <c r="E2530">
        <v>228</v>
      </c>
      <c r="F2530" s="3">
        <v>223.60098303318648</v>
      </c>
    </row>
    <row r="2531" spans="1:6">
      <c r="A2531">
        <v>13</v>
      </c>
      <c r="B2531">
        <v>-90.594999999999999</v>
      </c>
      <c r="C2531">
        <v>662</v>
      </c>
      <c r="D2531">
        <v>175000</v>
      </c>
      <c r="E2531">
        <v>249</v>
      </c>
      <c r="F2531" s="3">
        <v>240.34760570311497</v>
      </c>
    </row>
    <row r="2532" spans="1:6">
      <c r="A2532">
        <v>14</v>
      </c>
      <c r="B2532">
        <v>-90.486999999999995</v>
      </c>
      <c r="C2532">
        <v>662</v>
      </c>
      <c r="D2532">
        <v>175000</v>
      </c>
      <c r="E2532">
        <v>252</v>
      </c>
      <c r="F2532" s="3">
        <v>246.80052815066864</v>
      </c>
    </row>
    <row r="2533" spans="1:6">
      <c r="A2533">
        <v>15</v>
      </c>
      <c r="B2533">
        <v>-90.372</v>
      </c>
      <c r="C2533">
        <v>662</v>
      </c>
      <c r="D2533">
        <v>175000</v>
      </c>
      <c r="E2533">
        <v>236</v>
      </c>
      <c r="F2533" s="3">
        <v>242.04587029595879</v>
      </c>
    </row>
    <row r="2534" spans="1:6">
      <c r="A2534">
        <v>16</v>
      </c>
      <c r="B2534">
        <v>-90.256</v>
      </c>
      <c r="C2534">
        <v>662</v>
      </c>
      <c r="D2534">
        <v>175000</v>
      </c>
      <c r="E2534">
        <v>208</v>
      </c>
      <c r="F2534" s="3">
        <v>226.4160173252836</v>
      </c>
    </row>
    <row r="2535" spans="1:6">
      <c r="A2535">
        <v>17</v>
      </c>
      <c r="B2535">
        <v>-90.14</v>
      </c>
      <c r="C2535">
        <v>662</v>
      </c>
      <c r="D2535">
        <v>175000</v>
      </c>
      <c r="E2535">
        <v>221</v>
      </c>
      <c r="F2535" s="3">
        <v>203.75496738503003</v>
      </c>
    </row>
    <row r="2536" spans="1:6">
      <c r="A2536">
        <v>18</v>
      </c>
      <c r="B2536">
        <v>-90.025000000000006</v>
      </c>
      <c r="C2536">
        <v>662</v>
      </c>
      <c r="D2536">
        <v>175000</v>
      </c>
      <c r="E2536">
        <v>191</v>
      </c>
      <c r="F2536" s="3">
        <v>179.18479077568892</v>
      </c>
    </row>
    <row r="2537" spans="1:6">
      <c r="A2537">
        <v>19</v>
      </c>
      <c r="B2537">
        <v>-89.918999999999997</v>
      </c>
      <c r="C2537">
        <v>662</v>
      </c>
      <c r="D2537">
        <v>175000</v>
      </c>
      <c r="E2537">
        <v>146</v>
      </c>
      <c r="F2537" s="3">
        <v>158.32813475476212</v>
      </c>
    </row>
    <row r="2538" spans="1:6">
      <c r="A2538">
        <v>20</v>
      </c>
      <c r="B2538">
        <v>-89.805999999999997</v>
      </c>
      <c r="C2538">
        <v>662</v>
      </c>
      <c r="D2538">
        <v>175000</v>
      </c>
      <c r="E2538">
        <v>134</v>
      </c>
      <c r="F2538" s="3">
        <v>140.35607622564876</v>
      </c>
    </row>
    <row r="2539" spans="1:6">
      <c r="A2539">
        <v>21</v>
      </c>
      <c r="B2539">
        <v>-89.691000000000003</v>
      </c>
      <c r="C2539">
        <v>662</v>
      </c>
      <c r="D2539">
        <v>175000</v>
      </c>
      <c r="E2539">
        <v>127</v>
      </c>
      <c r="F2539" s="3">
        <v>127.36745124858875</v>
      </c>
    </row>
    <row r="2540" spans="1:6">
      <c r="A2540">
        <v>22</v>
      </c>
      <c r="B2540">
        <v>-89.576999999999998</v>
      </c>
      <c r="C2540">
        <v>662</v>
      </c>
      <c r="D2540">
        <v>175000</v>
      </c>
      <c r="E2540">
        <v>125</v>
      </c>
      <c r="F2540" s="3">
        <v>119.25045662326926</v>
      </c>
    </row>
    <row r="2541" spans="1:6">
      <c r="A2541">
        <v>23</v>
      </c>
      <c r="B2541">
        <v>-89.457999999999998</v>
      </c>
      <c r="C2541">
        <v>662</v>
      </c>
      <c r="D2541">
        <v>175000</v>
      </c>
      <c r="E2541">
        <v>132</v>
      </c>
      <c r="F2541" s="3">
        <v>114.55545275304301</v>
      </c>
    </row>
    <row r="2542" spans="1:6">
      <c r="A2542">
        <v>24</v>
      </c>
      <c r="B2542">
        <v>-89.341999999999999</v>
      </c>
      <c r="C2542">
        <v>662</v>
      </c>
      <c r="D2542">
        <v>175000</v>
      </c>
      <c r="E2542">
        <v>121</v>
      </c>
      <c r="F2542" s="3">
        <v>112.36864358417998</v>
      </c>
    </row>
    <row r="2543" spans="1:6">
      <c r="A2543">
        <v>25</v>
      </c>
      <c r="B2543">
        <v>-89.234999999999999</v>
      </c>
      <c r="C2543">
        <v>662</v>
      </c>
      <c r="D2543">
        <v>175000</v>
      </c>
      <c r="E2543">
        <v>113</v>
      </c>
      <c r="F2543" s="3">
        <v>111.54514738737511</v>
      </c>
    </row>
    <row r="2544" spans="1:6">
      <c r="A2544">
        <v>26</v>
      </c>
      <c r="B2544">
        <v>-89.13</v>
      </c>
      <c r="C2544">
        <v>662</v>
      </c>
      <c r="D2544">
        <v>175000</v>
      </c>
      <c r="E2544">
        <v>103</v>
      </c>
      <c r="F2544" s="3">
        <v>111.31943606352426</v>
      </c>
    </row>
    <row r="2545" spans="1:6">
      <c r="A2545">
        <v>27</v>
      </c>
      <c r="B2545">
        <v>-89.016000000000005</v>
      </c>
      <c r="C2545">
        <v>662</v>
      </c>
      <c r="D2545">
        <v>175000</v>
      </c>
      <c r="E2545">
        <v>108</v>
      </c>
      <c r="F2545" s="3">
        <v>111.38658169236075</v>
      </c>
    </row>
    <row r="2546" spans="1:6">
      <c r="A2546">
        <v>28</v>
      </c>
      <c r="B2546">
        <v>-88.896000000000001</v>
      </c>
      <c r="C2546">
        <v>662</v>
      </c>
      <c r="D2546">
        <v>175000</v>
      </c>
      <c r="E2546">
        <v>115</v>
      </c>
      <c r="F2546" s="3">
        <v>111.60563372026087</v>
      </c>
    </row>
    <row r="2547" spans="1:6">
      <c r="A2547">
        <v>29</v>
      </c>
      <c r="B2547">
        <v>-88.790999999999997</v>
      </c>
      <c r="C2547">
        <v>662</v>
      </c>
      <c r="D2547">
        <v>175000</v>
      </c>
      <c r="E2547">
        <v>108</v>
      </c>
      <c r="F2547" s="3">
        <v>111.84454380075238</v>
      </c>
    </row>
    <row r="2548" spans="1:6">
      <c r="A2548">
        <v>30</v>
      </c>
      <c r="B2548">
        <v>-88.671999999999997</v>
      </c>
      <c r="C2548">
        <v>662</v>
      </c>
      <c r="D2548">
        <v>175000</v>
      </c>
      <c r="E2548">
        <v>96</v>
      </c>
      <c r="F2548" s="3">
        <v>112.13336829767192</v>
      </c>
    </row>
    <row r="2549" spans="1:6">
      <c r="A2549">
        <v>31</v>
      </c>
      <c r="B2549">
        <v>-88.56</v>
      </c>
      <c r="C2549">
        <v>662</v>
      </c>
      <c r="D2549">
        <v>175000</v>
      </c>
      <c r="E2549">
        <v>102</v>
      </c>
      <c r="F2549" s="3">
        <v>112.41080374053365</v>
      </c>
    </row>
    <row r="2550" spans="1:6">
      <c r="A2550">
        <v>32</v>
      </c>
      <c r="B2550">
        <v>-88.451999999999998</v>
      </c>
      <c r="C2550">
        <v>662</v>
      </c>
      <c r="D2550">
        <v>175000</v>
      </c>
      <c r="E2550">
        <v>141</v>
      </c>
      <c r="F2550" s="3">
        <v>112.67978472590585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117</v>
      </c>
    </row>
    <row r="2556" spans="1:6">
      <c r="A2556" t="s">
        <v>118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119</v>
      </c>
    </row>
    <row r="2560" spans="1:6">
      <c r="A2560" t="s">
        <v>120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181</v>
      </c>
      <c r="B2568" t="s">
        <v>160</v>
      </c>
      <c r="C2568" t="s">
        <v>163</v>
      </c>
      <c r="D2568" t="s">
        <v>180</v>
      </c>
      <c r="E2568" t="s">
        <v>179</v>
      </c>
      <c r="F2568" t="s">
        <v>200</v>
      </c>
    </row>
    <row r="2569" spans="1:10">
      <c r="A2569">
        <v>1</v>
      </c>
      <c r="B2569">
        <v>-91.947999999999993</v>
      </c>
      <c r="C2569">
        <v>4</v>
      </c>
      <c r="D2569">
        <v>1000</v>
      </c>
      <c r="E2569">
        <v>0</v>
      </c>
      <c r="J2569" t="s">
        <v>263</v>
      </c>
    </row>
    <row r="2570" spans="1:10">
      <c r="A2570">
        <v>2</v>
      </c>
      <c r="B2570">
        <v>-91.838999999999999</v>
      </c>
      <c r="C2570">
        <v>4</v>
      </c>
      <c r="D2570">
        <v>1000</v>
      </c>
      <c r="E2570">
        <v>0</v>
      </c>
    </row>
    <row r="2571" spans="1:10">
      <c r="A2571">
        <v>3</v>
      </c>
      <c r="B2571">
        <v>-91.724000000000004</v>
      </c>
      <c r="C2571">
        <v>4</v>
      </c>
      <c r="D2571">
        <v>1000</v>
      </c>
      <c r="E2571">
        <v>1</v>
      </c>
    </row>
    <row r="2572" spans="1:10">
      <c r="A2572">
        <v>4</v>
      </c>
      <c r="B2572">
        <v>-91.611999999999995</v>
      </c>
      <c r="C2572">
        <v>4</v>
      </c>
      <c r="D2572">
        <v>1000</v>
      </c>
      <c r="E2572">
        <v>0</v>
      </c>
    </row>
    <row r="2573" spans="1:10">
      <c r="A2573">
        <v>5</v>
      </c>
      <c r="B2573">
        <v>-91.5</v>
      </c>
      <c r="C2573">
        <v>4</v>
      </c>
      <c r="D2573">
        <v>1000</v>
      </c>
      <c r="E2573">
        <v>0</v>
      </c>
    </row>
    <row r="2574" spans="1:10">
      <c r="A2574">
        <v>6</v>
      </c>
      <c r="B2574">
        <v>-91.394000000000005</v>
      </c>
      <c r="C2574">
        <v>4</v>
      </c>
      <c r="D2574">
        <v>1000</v>
      </c>
      <c r="E2574">
        <v>0</v>
      </c>
    </row>
    <row r="2575" spans="1:10">
      <c r="A2575">
        <v>7</v>
      </c>
      <c r="B2575">
        <v>-91.281000000000006</v>
      </c>
      <c r="C2575">
        <v>4</v>
      </c>
      <c r="D2575">
        <v>1000</v>
      </c>
      <c r="E2575">
        <v>0</v>
      </c>
    </row>
    <row r="2576" spans="1:10">
      <c r="A2576">
        <v>8</v>
      </c>
      <c r="B2576">
        <v>-91.165000000000006</v>
      </c>
      <c r="C2576">
        <v>4</v>
      </c>
      <c r="D2576">
        <v>1000</v>
      </c>
      <c r="E2576">
        <v>0</v>
      </c>
    </row>
    <row r="2577" spans="1:5">
      <c r="A2577">
        <v>9</v>
      </c>
      <c r="B2577">
        <v>-91.049000000000007</v>
      </c>
      <c r="C2577">
        <v>4</v>
      </c>
      <c r="D2577">
        <v>1000</v>
      </c>
      <c r="E2577">
        <v>0</v>
      </c>
    </row>
    <row r="2578" spans="1:5">
      <c r="A2578">
        <v>10</v>
      </c>
      <c r="B2578">
        <v>-90.933999999999997</v>
      </c>
      <c r="C2578">
        <v>4</v>
      </c>
      <c r="D2578">
        <v>1000</v>
      </c>
      <c r="E2578">
        <v>0</v>
      </c>
    </row>
    <row r="2579" spans="1:5">
      <c r="A2579">
        <v>11</v>
      </c>
      <c r="B2579">
        <v>-90.823999999999998</v>
      </c>
      <c r="C2579">
        <v>4</v>
      </c>
      <c r="D2579">
        <v>1000</v>
      </c>
      <c r="E2579">
        <v>0</v>
      </c>
    </row>
    <row r="2580" spans="1:5">
      <c r="A2580">
        <v>12</v>
      </c>
      <c r="B2580">
        <v>-90.709000000000003</v>
      </c>
      <c r="C2580">
        <v>4</v>
      </c>
      <c r="D2580">
        <v>1000</v>
      </c>
      <c r="E2580">
        <v>0</v>
      </c>
    </row>
    <row r="2581" spans="1:5">
      <c r="A2581">
        <v>13</v>
      </c>
      <c r="B2581">
        <v>-90.594999999999999</v>
      </c>
      <c r="C2581">
        <v>4</v>
      </c>
      <c r="D2581">
        <v>1000</v>
      </c>
      <c r="E2581">
        <v>0</v>
      </c>
    </row>
    <row r="2582" spans="1:5">
      <c r="A2582">
        <v>14</v>
      </c>
      <c r="B2582">
        <v>-90.486999999999995</v>
      </c>
      <c r="C2582">
        <v>4</v>
      </c>
      <c r="D2582">
        <v>1000</v>
      </c>
      <c r="E2582">
        <v>0</v>
      </c>
    </row>
    <row r="2583" spans="1:5">
      <c r="A2583">
        <v>15</v>
      </c>
      <c r="B2583">
        <v>-90.372</v>
      </c>
      <c r="C2583">
        <v>4</v>
      </c>
      <c r="D2583">
        <v>1000</v>
      </c>
      <c r="E2583">
        <v>0</v>
      </c>
    </row>
    <row r="2584" spans="1:5">
      <c r="A2584">
        <v>16</v>
      </c>
      <c r="B2584">
        <v>-90.256</v>
      </c>
      <c r="C2584">
        <v>4</v>
      </c>
      <c r="D2584">
        <v>1000</v>
      </c>
      <c r="E2584">
        <v>0</v>
      </c>
    </row>
    <row r="2585" spans="1:5">
      <c r="A2585">
        <v>17</v>
      </c>
      <c r="B2585">
        <v>-90.14</v>
      </c>
      <c r="C2585">
        <v>4</v>
      </c>
      <c r="D2585">
        <v>1000</v>
      </c>
      <c r="E2585">
        <v>0</v>
      </c>
    </row>
    <row r="2586" spans="1:5">
      <c r="A2586">
        <v>18</v>
      </c>
      <c r="B2586">
        <v>-90.025000000000006</v>
      </c>
      <c r="C2586">
        <v>4</v>
      </c>
      <c r="D2586">
        <v>1000</v>
      </c>
      <c r="E2586">
        <v>0</v>
      </c>
    </row>
    <row r="2587" spans="1:5">
      <c r="A2587">
        <v>19</v>
      </c>
      <c r="B2587">
        <v>-89.918999999999997</v>
      </c>
      <c r="C2587">
        <v>4</v>
      </c>
      <c r="D2587">
        <v>1000</v>
      </c>
      <c r="E2587">
        <v>0</v>
      </c>
    </row>
    <row r="2588" spans="1:5">
      <c r="A2588">
        <v>20</v>
      </c>
      <c r="B2588">
        <v>-89.805999999999997</v>
      </c>
      <c r="C2588">
        <v>4</v>
      </c>
      <c r="D2588">
        <v>1000</v>
      </c>
      <c r="E2588">
        <v>0</v>
      </c>
    </row>
    <row r="2589" spans="1:5">
      <c r="A2589">
        <v>21</v>
      </c>
      <c r="B2589">
        <v>-89.691000000000003</v>
      </c>
      <c r="C2589">
        <v>4</v>
      </c>
      <c r="D2589">
        <v>1000</v>
      </c>
      <c r="E2589">
        <v>0</v>
      </c>
    </row>
    <row r="2590" spans="1:5">
      <c r="A2590">
        <v>22</v>
      </c>
      <c r="B2590">
        <v>-89.576999999999998</v>
      </c>
      <c r="C2590">
        <v>4</v>
      </c>
      <c r="D2590">
        <v>1000</v>
      </c>
      <c r="E2590">
        <v>0</v>
      </c>
    </row>
    <row r="2591" spans="1:5">
      <c r="A2591">
        <v>23</v>
      </c>
      <c r="B2591">
        <v>-89.457999999999998</v>
      </c>
      <c r="C2591">
        <v>4</v>
      </c>
      <c r="D2591">
        <v>1000</v>
      </c>
      <c r="E2591">
        <v>0</v>
      </c>
    </row>
    <row r="2592" spans="1:5">
      <c r="A2592">
        <v>24</v>
      </c>
      <c r="B2592">
        <v>-89.341999999999999</v>
      </c>
      <c r="C2592">
        <v>4</v>
      </c>
      <c r="D2592">
        <v>1000</v>
      </c>
      <c r="E2592">
        <v>1</v>
      </c>
    </row>
    <row r="2593" spans="1:5">
      <c r="A2593">
        <v>25</v>
      </c>
      <c r="B2593">
        <v>-89.234999999999999</v>
      </c>
      <c r="C2593">
        <v>4</v>
      </c>
      <c r="D2593">
        <v>1000</v>
      </c>
      <c r="E2593">
        <v>0</v>
      </c>
    </row>
    <row r="2594" spans="1:5">
      <c r="A2594">
        <v>26</v>
      </c>
      <c r="B2594">
        <v>-89.13</v>
      </c>
      <c r="C2594">
        <v>4</v>
      </c>
      <c r="D2594">
        <v>1000</v>
      </c>
      <c r="E2594">
        <v>0</v>
      </c>
    </row>
    <row r="2595" spans="1:5">
      <c r="A2595">
        <v>27</v>
      </c>
      <c r="B2595">
        <v>-89.016000000000005</v>
      </c>
      <c r="C2595">
        <v>4</v>
      </c>
      <c r="D2595">
        <v>1000</v>
      </c>
      <c r="E2595">
        <v>0</v>
      </c>
    </row>
    <row r="2596" spans="1:5">
      <c r="A2596">
        <v>28</v>
      </c>
      <c r="B2596">
        <v>-88.896000000000001</v>
      </c>
      <c r="C2596">
        <v>4</v>
      </c>
      <c r="D2596">
        <v>1000</v>
      </c>
      <c r="E2596">
        <v>0</v>
      </c>
    </row>
    <row r="2597" spans="1:5">
      <c r="A2597">
        <v>29</v>
      </c>
      <c r="B2597">
        <v>-88.790999999999997</v>
      </c>
      <c r="C2597">
        <v>4</v>
      </c>
      <c r="D2597">
        <v>1000</v>
      </c>
      <c r="E2597">
        <v>0</v>
      </c>
    </row>
    <row r="2598" spans="1:5">
      <c r="A2598">
        <v>30</v>
      </c>
      <c r="B2598">
        <v>-88.671999999999997</v>
      </c>
      <c r="C2598">
        <v>4</v>
      </c>
      <c r="D2598">
        <v>1000</v>
      </c>
      <c r="E2598">
        <v>0</v>
      </c>
    </row>
    <row r="2599" spans="1:5">
      <c r="A2599">
        <v>31</v>
      </c>
      <c r="B2599">
        <v>-88.56</v>
      </c>
      <c r="C2599">
        <v>4</v>
      </c>
      <c r="D2599">
        <v>1000</v>
      </c>
      <c r="E2599">
        <v>0</v>
      </c>
    </row>
    <row r="2600" spans="1:5">
      <c r="A2600">
        <v>32</v>
      </c>
      <c r="B2600">
        <v>-88.451999999999998</v>
      </c>
      <c r="C2600">
        <v>4</v>
      </c>
      <c r="D2600">
        <v>1000</v>
      </c>
      <c r="E2600">
        <v>0</v>
      </c>
    </row>
    <row r="2601" spans="1:5">
      <c r="A2601" t="s">
        <v>0</v>
      </c>
    </row>
    <row r="2602" spans="1:5">
      <c r="A2602" t="s">
        <v>0</v>
      </c>
    </row>
    <row r="2603" spans="1:5">
      <c r="A2603" t="s">
        <v>0</v>
      </c>
    </row>
    <row r="2604" spans="1:5">
      <c r="A2604" t="s">
        <v>0</v>
      </c>
    </row>
    <row r="2605" spans="1:5">
      <c r="A2605" t="s">
        <v>121</v>
      </c>
    </row>
    <row r="2606" spans="1:5">
      <c r="A2606" t="s">
        <v>122</v>
      </c>
    </row>
    <row r="2607" spans="1:5">
      <c r="A2607" t="s">
        <v>3</v>
      </c>
    </row>
    <row r="2608" spans="1:5">
      <c r="A2608" t="s">
        <v>4</v>
      </c>
    </row>
    <row r="2609" spans="1:10">
      <c r="A2609" t="s">
        <v>123</v>
      </c>
    </row>
    <row r="2610" spans="1:10">
      <c r="A2610" t="s">
        <v>124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48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181</v>
      </c>
      <c r="B2618" t="s">
        <v>160</v>
      </c>
      <c r="C2618" t="s">
        <v>163</v>
      </c>
      <c r="D2618" t="s">
        <v>180</v>
      </c>
      <c r="E2618" t="s">
        <v>179</v>
      </c>
      <c r="F2618" t="s">
        <v>200</v>
      </c>
    </row>
    <row r="2619" spans="1:10">
      <c r="A2619">
        <v>1</v>
      </c>
      <c r="B2619">
        <v>-91.548000000000002</v>
      </c>
      <c r="C2619">
        <v>866</v>
      </c>
      <c r="D2619">
        <v>230000</v>
      </c>
      <c r="E2619">
        <v>112</v>
      </c>
      <c r="F2619" s="3"/>
      <c r="J2619" t="s">
        <v>264</v>
      </c>
    </row>
    <row r="2620" spans="1:10">
      <c r="A2620">
        <v>2</v>
      </c>
      <c r="B2620">
        <v>-91.438999999999993</v>
      </c>
      <c r="C2620">
        <v>866</v>
      </c>
      <c r="D2620">
        <v>230000</v>
      </c>
      <c r="E2620">
        <v>106</v>
      </c>
      <c r="F2620" s="3"/>
    </row>
    <row r="2621" spans="1:10">
      <c r="A2621">
        <v>3</v>
      </c>
      <c r="B2621">
        <v>-91.323999999999998</v>
      </c>
      <c r="C2621">
        <v>866</v>
      </c>
      <c r="D2621">
        <v>230000</v>
      </c>
      <c r="E2621">
        <v>116</v>
      </c>
      <c r="F2621" s="3"/>
    </row>
    <row r="2622" spans="1:10">
      <c r="A2622">
        <v>4</v>
      </c>
      <c r="B2622">
        <v>-91.212000000000003</v>
      </c>
      <c r="C2622">
        <v>866</v>
      </c>
      <c r="D2622">
        <v>230000</v>
      </c>
      <c r="E2622">
        <v>131</v>
      </c>
      <c r="F2622" s="3">
        <v>138.19870369620227</v>
      </c>
    </row>
    <row r="2623" spans="1:10">
      <c r="A2623">
        <v>5</v>
      </c>
      <c r="B2623">
        <v>-91.1</v>
      </c>
      <c r="C2623">
        <v>866</v>
      </c>
      <c r="D2623">
        <v>230000</v>
      </c>
      <c r="E2623">
        <v>127</v>
      </c>
      <c r="F2623" s="3">
        <v>139.20136706649734</v>
      </c>
    </row>
    <row r="2624" spans="1:10">
      <c r="A2624">
        <v>6</v>
      </c>
      <c r="B2624">
        <v>-90.994</v>
      </c>
      <c r="C2624">
        <v>866</v>
      </c>
      <c r="D2624">
        <v>230000</v>
      </c>
      <c r="E2624">
        <v>161</v>
      </c>
      <c r="F2624" s="3">
        <v>140.63193957440615</v>
      </c>
    </row>
    <row r="2625" spans="1:6">
      <c r="A2625">
        <v>7</v>
      </c>
      <c r="B2625">
        <v>-90.881</v>
      </c>
      <c r="C2625">
        <v>866</v>
      </c>
      <c r="D2625">
        <v>230000</v>
      </c>
      <c r="E2625">
        <v>154</v>
      </c>
      <c r="F2625" s="3">
        <v>143.1078261864217</v>
      </c>
    </row>
    <row r="2626" spans="1:6">
      <c r="A2626">
        <v>8</v>
      </c>
      <c r="B2626">
        <v>-90.765000000000001</v>
      </c>
      <c r="C2626">
        <v>866</v>
      </c>
      <c r="D2626">
        <v>230000</v>
      </c>
      <c r="E2626">
        <v>142</v>
      </c>
      <c r="F2626" s="3">
        <v>147.35997052333883</v>
      </c>
    </row>
    <row r="2627" spans="1:6">
      <c r="A2627">
        <v>9</v>
      </c>
      <c r="B2627">
        <v>-90.649000000000001</v>
      </c>
      <c r="C2627">
        <v>866</v>
      </c>
      <c r="D2627">
        <v>230000</v>
      </c>
      <c r="E2627">
        <v>147</v>
      </c>
      <c r="F2627" s="3">
        <v>154.22774505122993</v>
      </c>
    </row>
    <row r="2628" spans="1:6">
      <c r="A2628">
        <v>10</v>
      </c>
      <c r="B2628">
        <v>-90.534000000000006</v>
      </c>
      <c r="C2628">
        <v>866</v>
      </c>
      <c r="D2628">
        <v>230000</v>
      </c>
      <c r="E2628">
        <v>180</v>
      </c>
      <c r="F2628" s="3">
        <v>164.43594858230858</v>
      </c>
    </row>
    <row r="2629" spans="1:6">
      <c r="A2629">
        <v>11</v>
      </c>
      <c r="B2629">
        <v>-90.424000000000007</v>
      </c>
      <c r="C2629">
        <v>866</v>
      </c>
      <c r="D2629">
        <v>230000</v>
      </c>
      <c r="E2629">
        <v>170</v>
      </c>
      <c r="F2629" s="3">
        <v>177.70772166560417</v>
      </c>
    </row>
    <row r="2630" spans="1:6">
      <c r="A2630">
        <v>12</v>
      </c>
      <c r="B2630">
        <v>-90.308999999999997</v>
      </c>
      <c r="C2630">
        <v>866</v>
      </c>
      <c r="D2630">
        <v>230000</v>
      </c>
      <c r="E2630">
        <v>191</v>
      </c>
      <c r="F2630" s="3">
        <v>194.74529008207813</v>
      </c>
    </row>
    <row r="2631" spans="1:6">
      <c r="A2631">
        <v>13</v>
      </c>
      <c r="B2631">
        <v>-90.194999999999993</v>
      </c>
      <c r="C2631">
        <v>866</v>
      </c>
      <c r="D2631">
        <v>230000</v>
      </c>
      <c r="E2631">
        <v>217</v>
      </c>
      <c r="F2631" s="3">
        <v>213.1719862317907</v>
      </c>
    </row>
    <row r="2632" spans="1:6">
      <c r="A2632">
        <v>14</v>
      </c>
      <c r="B2632">
        <v>-90.087000000000003</v>
      </c>
      <c r="C2632">
        <v>866</v>
      </c>
      <c r="D2632">
        <v>230000</v>
      </c>
      <c r="E2632">
        <v>245</v>
      </c>
      <c r="F2632" s="3">
        <v>229.58563608496334</v>
      </c>
    </row>
    <row r="2633" spans="1:6">
      <c r="A2633">
        <v>15</v>
      </c>
      <c r="B2633">
        <v>-89.971999999999994</v>
      </c>
      <c r="C2633">
        <v>866</v>
      </c>
      <c r="D2633">
        <v>230000</v>
      </c>
      <c r="E2633">
        <v>221</v>
      </c>
      <c r="F2633" s="3">
        <v>242.86595481149303</v>
      </c>
    </row>
    <row r="2634" spans="1:6">
      <c r="A2634">
        <v>16</v>
      </c>
      <c r="B2634">
        <v>-89.855999999999995</v>
      </c>
      <c r="C2634">
        <v>866</v>
      </c>
      <c r="D2634">
        <v>230000</v>
      </c>
      <c r="E2634">
        <v>267</v>
      </c>
      <c r="F2634" s="3">
        <v>249.12779407435417</v>
      </c>
    </row>
    <row r="2635" spans="1:6">
      <c r="A2635">
        <v>17</v>
      </c>
      <c r="B2635">
        <v>-89.74</v>
      </c>
      <c r="C2635">
        <v>866</v>
      </c>
      <c r="D2635">
        <v>230000</v>
      </c>
      <c r="E2635">
        <v>229</v>
      </c>
      <c r="F2635" s="3">
        <v>246.8854611099564</v>
      </c>
    </row>
    <row r="2636" spans="1:6">
      <c r="A2636">
        <v>18</v>
      </c>
      <c r="B2636">
        <v>-89.625</v>
      </c>
      <c r="C2636">
        <v>866</v>
      </c>
      <c r="D2636">
        <v>230000</v>
      </c>
      <c r="E2636">
        <v>240</v>
      </c>
      <c r="F2636" s="3">
        <v>236.92688391982028</v>
      </c>
    </row>
    <row r="2637" spans="1:6">
      <c r="A2637">
        <v>19</v>
      </c>
      <c r="B2637">
        <v>-89.519000000000005</v>
      </c>
      <c r="C2637">
        <v>866</v>
      </c>
      <c r="D2637">
        <v>230000</v>
      </c>
      <c r="E2637">
        <v>243</v>
      </c>
      <c r="F2637" s="3">
        <v>222.95241569559587</v>
      </c>
    </row>
    <row r="2638" spans="1:6">
      <c r="A2638">
        <v>20</v>
      </c>
      <c r="B2638">
        <v>-89.406000000000006</v>
      </c>
      <c r="C2638">
        <v>866</v>
      </c>
      <c r="D2638">
        <v>230000</v>
      </c>
      <c r="E2638">
        <v>200</v>
      </c>
      <c r="F2638" s="3">
        <v>205.88773375816268</v>
      </c>
    </row>
    <row r="2639" spans="1:6">
      <c r="A2639">
        <v>21</v>
      </c>
      <c r="B2639">
        <v>-89.290999999999997</v>
      </c>
      <c r="C2639">
        <v>866</v>
      </c>
      <c r="D2639">
        <v>230000</v>
      </c>
      <c r="E2639">
        <v>194</v>
      </c>
      <c r="F2639" s="3">
        <v>189.1495398178424</v>
      </c>
    </row>
    <row r="2640" spans="1:6">
      <c r="A2640">
        <v>22</v>
      </c>
      <c r="B2640">
        <v>-89.177000000000007</v>
      </c>
      <c r="C2640">
        <v>866</v>
      </c>
      <c r="D2640">
        <v>230000</v>
      </c>
      <c r="E2640">
        <v>172</v>
      </c>
      <c r="F2640" s="3">
        <v>175.27552409531032</v>
      </c>
    </row>
    <row r="2641" spans="1:6">
      <c r="A2641">
        <v>23</v>
      </c>
      <c r="B2641">
        <v>-89.058000000000007</v>
      </c>
      <c r="C2641">
        <v>866</v>
      </c>
      <c r="D2641">
        <v>230000</v>
      </c>
      <c r="E2641">
        <v>160</v>
      </c>
      <c r="F2641" s="3">
        <v>164.65509316910058</v>
      </c>
    </row>
    <row r="2642" spans="1:6">
      <c r="A2642">
        <v>24</v>
      </c>
      <c r="B2642">
        <v>-88.941999999999993</v>
      </c>
      <c r="C2642">
        <v>866</v>
      </c>
      <c r="D2642">
        <v>230000</v>
      </c>
      <c r="E2642">
        <v>145</v>
      </c>
      <c r="F2642" s="3">
        <v>157.97811221593281</v>
      </c>
    </row>
    <row r="2643" spans="1:6">
      <c r="A2643">
        <v>25</v>
      </c>
      <c r="B2643">
        <v>-88.834999999999994</v>
      </c>
      <c r="C2643">
        <v>866</v>
      </c>
      <c r="D2643">
        <v>230000</v>
      </c>
      <c r="E2643">
        <v>162</v>
      </c>
      <c r="F2643" s="3">
        <v>154.39972956669325</v>
      </c>
    </row>
    <row r="2644" spans="1:6">
      <c r="A2644">
        <v>26</v>
      </c>
      <c r="B2644">
        <v>-88.73</v>
      </c>
      <c r="C2644">
        <v>866</v>
      </c>
      <c r="D2644">
        <v>230000</v>
      </c>
      <c r="E2644">
        <v>149</v>
      </c>
      <c r="F2644" s="3">
        <v>152.58714549760944</v>
      </c>
    </row>
    <row r="2645" spans="1:6">
      <c r="A2645">
        <v>27</v>
      </c>
      <c r="B2645">
        <v>-88.616</v>
      </c>
      <c r="C2645">
        <v>866</v>
      </c>
      <c r="D2645">
        <v>230000</v>
      </c>
      <c r="E2645">
        <v>159</v>
      </c>
      <c r="F2645" s="3">
        <v>151.8239631439186</v>
      </c>
    </row>
    <row r="2646" spans="1:6">
      <c r="A2646">
        <v>28</v>
      </c>
      <c r="B2646">
        <v>-88.495999999999995</v>
      </c>
      <c r="C2646">
        <v>866</v>
      </c>
      <c r="D2646">
        <v>230000</v>
      </c>
      <c r="E2646">
        <v>168</v>
      </c>
      <c r="F2646" s="3">
        <v>151.77838522812291</v>
      </c>
    </row>
    <row r="2647" spans="1:6">
      <c r="A2647">
        <v>29</v>
      </c>
      <c r="B2647">
        <v>-88.391000000000005</v>
      </c>
      <c r="C2647">
        <v>866</v>
      </c>
      <c r="D2647">
        <v>230000</v>
      </c>
      <c r="E2647">
        <v>151</v>
      </c>
      <c r="F2647" s="3">
        <v>152.05892970807119</v>
      </c>
    </row>
    <row r="2648" spans="1:6">
      <c r="A2648">
        <v>30</v>
      </c>
      <c r="B2648">
        <v>-88.272000000000006</v>
      </c>
      <c r="C2648">
        <v>866</v>
      </c>
      <c r="D2648">
        <v>230000</v>
      </c>
      <c r="E2648">
        <v>161</v>
      </c>
      <c r="F2648" s="3">
        <v>152.53992606018599</v>
      </c>
    </row>
    <row r="2649" spans="1:6">
      <c r="A2649">
        <v>31</v>
      </c>
      <c r="B2649">
        <v>-88.16</v>
      </c>
      <c r="C2649">
        <v>866</v>
      </c>
      <c r="D2649">
        <v>230000</v>
      </c>
      <c r="E2649">
        <v>147</v>
      </c>
      <c r="F2649" s="3">
        <v>153.05920373177847</v>
      </c>
    </row>
    <row r="2650" spans="1:6">
      <c r="A2650">
        <v>32</v>
      </c>
      <c r="B2650">
        <v>-88.052000000000007</v>
      </c>
      <c r="C2650">
        <v>866</v>
      </c>
      <c r="D2650">
        <v>230000</v>
      </c>
      <c r="E2650">
        <v>143</v>
      </c>
      <c r="F2650" s="3">
        <v>153.58299383909576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125</v>
      </c>
    </row>
    <row r="2656" spans="1:6">
      <c r="A2656" t="s">
        <v>122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123</v>
      </c>
    </row>
    <row r="2660" spans="1:10">
      <c r="A2660" t="s">
        <v>126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48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181</v>
      </c>
      <c r="B2668" t="s">
        <v>160</v>
      </c>
      <c r="C2668" t="s">
        <v>163</v>
      </c>
      <c r="D2668" t="s">
        <v>180</v>
      </c>
      <c r="E2668" t="s">
        <v>179</v>
      </c>
      <c r="F2668" t="s">
        <v>200</v>
      </c>
    </row>
    <row r="2669" spans="1:10">
      <c r="A2669">
        <v>1</v>
      </c>
      <c r="B2669">
        <v>-91.548000000000002</v>
      </c>
      <c r="C2669">
        <v>868</v>
      </c>
      <c r="D2669">
        <v>230000</v>
      </c>
      <c r="E2669">
        <v>96</v>
      </c>
      <c r="F2669" s="3"/>
      <c r="J2669" t="s">
        <v>265</v>
      </c>
    </row>
    <row r="2670" spans="1:10">
      <c r="A2670">
        <v>2</v>
      </c>
      <c r="B2670">
        <v>-91.438999999999993</v>
      </c>
      <c r="C2670">
        <v>868</v>
      </c>
      <c r="D2670">
        <v>230000</v>
      </c>
      <c r="E2670">
        <v>122</v>
      </c>
      <c r="F2670" s="3"/>
    </row>
    <row r="2671" spans="1:10">
      <c r="A2671">
        <v>3</v>
      </c>
      <c r="B2671">
        <v>-91.323999999999998</v>
      </c>
      <c r="C2671">
        <v>868</v>
      </c>
      <c r="D2671">
        <v>230000</v>
      </c>
      <c r="E2671">
        <v>125</v>
      </c>
      <c r="F2671" s="3"/>
    </row>
    <row r="2672" spans="1:10">
      <c r="A2672">
        <v>4</v>
      </c>
      <c r="B2672">
        <v>-91.212000000000003</v>
      </c>
      <c r="C2672">
        <v>868</v>
      </c>
      <c r="D2672">
        <v>230000</v>
      </c>
      <c r="E2672">
        <v>127</v>
      </c>
      <c r="F2672" s="3">
        <v>137.72336337990581</v>
      </c>
    </row>
    <row r="2673" spans="1:6">
      <c r="A2673">
        <v>5</v>
      </c>
      <c r="B2673">
        <v>-91.1</v>
      </c>
      <c r="C2673">
        <v>868</v>
      </c>
      <c r="D2673">
        <v>230000</v>
      </c>
      <c r="E2673">
        <v>152</v>
      </c>
      <c r="F2673" s="3">
        <v>140.33937844006255</v>
      </c>
    </row>
    <row r="2674" spans="1:6">
      <c r="A2674">
        <v>6</v>
      </c>
      <c r="B2674">
        <v>-90.994</v>
      </c>
      <c r="C2674">
        <v>868</v>
      </c>
      <c r="D2674">
        <v>230000</v>
      </c>
      <c r="E2674">
        <v>147</v>
      </c>
      <c r="F2674" s="3">
        <v>144.05479521852953</v>
      </c>
    </row>
    <row r="2675" spans="1:6">
      <c r="A2675">
        <v>7</v>
      </c>
      <c r="B2675">
        <v>-90.881</v>
      </c>
      <c r="C2675">
        <v>868</v>
      </c>
      <c r="D2675">
        <v>230000</v>
      </c>
      <c r="E2675">
        <v>170</v>
      </c>
      <c r="F2675" s="3">
        <v>149.89449025825749</v>
      </c>
    </row>
    <row r="2676" spans="1:6">
      <c r="A2676">
        <v>8</v>
      </c>
      <c r="B2676">
        <v>-90.765000000000001</v>
      </c>
      <c r="C2676">
        <v>868</v>
      </c>
      <c r="D2676">
        <v>230000</v>
      </c>
      <c r="E2676">
        <v>145</v>
      </c>
      <c r="F2676" s="3">
        <v>158.47294331275486</v>
      </c>
    </row>
    <row r="2677" spans="1:6">
      <c r="A2677">
        <v>9</v>
      </c>
      <c r="B2677">
        <v>-90.649000000000001</v>
      </c>
      <c r="C2677">
        <v>868</v>
      </c>
      <c r="D2677">
        <v>230000</v>
      </c>
      <c r="E2677">
        <v>156</v>
      </c>
      <c r="F2677" s="3">
        <v>170.01422605864275</v>
      </c>
    </row>
    <row r="2678" spans="1:6">
      <c r="A2678">
        <v>10</v>
      </c>
      <c r="B2678">
        <v>-90.534000000000006</v>
      </c>
      <c r="C2678">
        <v>868</v>
      </c>
      <c r="D2678">
        <v>230000</v>
      </c>
      <c r="E2678">
        <v>180</v>
      </c>
      <c r="F2678" s="3">
        <v>184.21492713008954</v>
      </c>
    </row>
    <row r="2679" spans="1:6">
      <c r="A2679">
        <v>11</v>
      </c>
      <c r="B2679">
        <v>-90.424000000000007</v>
      </c>
      <c r="C2679">
        <v>868</v>
      </c>
      <c r="D2679">
        <v>230000</v>
      </c>
      <c r="E2679">
        <v>215</v>
      </c>
      <c r="F2679" s="3">
        <v>199.56090115042721</v>
      </c>
    </row>
    <row r="2680" spans="1:6">
      <c r="A2680">
        <v>12</v>
      </c>
      <c r="B2680">
        <v>-90.308999999999997</v>
      </c>
      <c r="C2680">
        <v>868</v>
      </c>
      <c r="D2680">
        <v>230000</v>
      </c>
      <c r="E2680">
        <v>218</v>
      </c>
      <c r="F2680" s="3">
        <v>215.8804208238864</v>
      </c>
    </row>
    <row r="2681" spans="1:6">
      <c r="A2681">
        <v>13</v>
      </c>
      <c r="B2681">
        <v>-90.194999999999993</v>
      </c>
      <c r="C2681">
        <v>868</v>
      </c>
      <c r="D2681">
        <v>230000</v>
      </c>
      <c r="E2681">
        <v>224</v>
      </c>
      <c r="F2681" s="3">
        <v>230.23658042237287</v>
      </c>
    </row>
    <row r="2682" spans="1:6">
      <c r="A2682">
        <v>14</v>
      </c>
      <c r="B2682">
        <v>-90.087000000000003</v>
      </c>
      <c r="C2682">
        <v>868</v>
      </c>
      <c r="D2682">
        <v>230000</v>
      </c>
      <c r="E2682">
        <v>256</v>
      </c>
      <c r="F2682" s="3">
        <v>240.16794608313495</v>
      </c>
    </row>
    <row r="2683" spans="1:6">
      <c r="A2683">
        <v>15</v>
      </c>
      <c r="B2683">
        <v>-89.971999999999994</v>
      </c>
      <c r="C2683">
        <v>868</v>
      </c>
      <c r="D2683">
        <v>230000</v>
      </c>
      <c r="E2683">
        <v>239</v>
      </c>
      <c r="F2683" s="3">
        <v>245.13983407430712</v>
      </c>
    </row>
    <row r="2684" spans="1:6">
      <c r="A2684">
        <v>16</v>
      </c>
      <c r="B2684">
        <v>-89.855999999999995</v>
      </c>
      <c r="C2684">
        <v>868</v>
      </c>
      <c r="D2684">
        <v>230000</v>
      </c>
      <c r="E2684">
        <v>239</v>
      </c>
      <c r="F2684" s="3">
        <v>243.52055804020884</v>
      </c>
    </row>
    <row r="2685" spans="1:6">
      <c r="A2685">
        <v>17</v>
      </c>
      <c r="B2685">
        <v>-89.74</v>
      </c>
      <c r="C2685">
        <v>868</v>
      </c>
      <c r="D2685">
        <v>230000</v>
      </c>
      <c r="E2685">
        <v>242</v>
      </c>
      <c r="F2685" s="3">
        <v>235.6919752266306</v>
      </c>
    </row>
    <row r="2686" spans="1:6">
      <c r="A2686">
        <v>18</v>
      </c>
      <c r="B2686">
        <v>-89.625</v>
      </c>
      <c r="C2686">
        <v>868</v>
      </c>
      <c r="D2686">
        <v>230000</v>
      </c>
      <c r="E2686">
        <v>215</v>
      </c>
      <c r="F2686" s="3">
        <v>223.36550781279331</v>
      </c>
    </row>
    <row r="2687" spans="1:6">
      <c r="A2687">
        <v>19</v>
      </c>
      <c r="B2687">
        <v>-89.519000000000005</v>
      </c>
      <c r="C2687">
        <v>868</v>
      </c>
      <c r="D2687">
        <v>230000</v>
      </c>
      <c r="E2687">
        <v>212</v>
      </c>
      <c r="F2687" s="3">
        <v>209.86746721417452</v>
      </c>
    </row>
    <row r="2688" spans="1:6">
      <c r="A2688">
        <v>20</v>
      </c>
      <c r="B2688">
        <v>-89.406000000000006</v>
      </c>
      <c r="C2688">
        <v>868</v>
      </c>
      <c r="D2688">
        <v>230000</v>
      </c>
      <c r="E2688">
        <v>184</v>
      </c>
      <c r="F2688" s="3">
        <v>195.25112310822217</v>
      </c>
    </row>
    <row r="2689" spans="1:6">
      <c r="A2689">
        <v>21</v>
      </c>
      <c r="B2689">
        <v>-89.290999999999997</v>
      </c>
      <c r="C2689">
        <v>868</v>
      </c>
      <c r="D2689">
        <v>230000</v>
      </c>
      <c r="E2689">
        <v>199</v>
      </c>
      <c r="F2689" s="3">
        <v>181.86451981750662</v>
      </c>
    </row>
    <row r="2690" spans="1:6">
      <c r="A2690">
        <v>22</v>
      </c>
      <c r="B2690">
        <v>-89.177000000000007</v>
      </c>
      <c r="C2690">
        <v>868</v>
      </c>
      <c r="D2690">
        <v>230000</v>
      </c>
      <c r="E2690">
        <v>162</v>
      </c>
      <c r="F2690" s="3">
        <v>171.14371629525064</v>
      </c>
    </row>
    <row r="2691" spans="1:6">
      <c r="A2691">
        <v>23</v>
      </c>
      <c r="B2691">
        <v>-89.058000000000007</v>
      </c>
      <c r="C2691">
        <v>868</v>
      </c>
      <c r="D2691">
        <v>230000</v>
      </c>
      <c r="E2691">
        <v>183</v>
      </c>
      <c r="F2691" s="3">
        <v>163.0219050884977</v>
      </c>
    </row>
    <row r="2692" spans="1:6">
      <c r="A2692">
        <v>24</v>
      </c>
      <c r="B2692">
        <v>-88.941999999999993</v>
      </c>
      <c r="C2692">
        <v>868</v>
      </c>
      <c r="D2692">
        <v>230000</v>
      </c>
      <c r="E2692">
        <v>150</v>
      </c>
      <c r="F2692" s="3">
        <v>157.88084644202036</v>
      </c>
    </row>
    <row r="2693" spans="1:6">
      <c r="A2693">
        <v>25</v>
      </c>
      <c r="B2693">
        <v>-88.834999999999994</v>
      </c>
      <c r="C2693">
        <v>868</v>
      </c>
      <c r="D2693">
        <v>230000</v>
      </c>
      <c r="E2693">
        <v>161</v>
      </c>
      <c r="F2693" s="3">
        <v>155.08467721171692</v>
      </c>
    </row>
    <row r="2694" spans="1:6">
      <c r="A2694">
        <v>26</v>
      </c>
      <c r="B2694">
        <v>-88.73</v>
      </c>
      <c r="C2694">
        <v>868</v>
      </c>
      <c r="D2694">
        <v>230000</v>
      </c>
      <c r="E2694">
        <v>154</v>
      </c>
      <c r="F2694" s="3">
        <v>153.65889922861169</v>
      </c>
    </row>
    <row r="2695" spans="1:6">
      <c r="A2695">
        <v>27</v>
      </c>
      <c r="B2695">
        <v>-88.616</v>
      </c>
      <c r="C2695">
        <v>868</v>
      </c>
      <c r="D2695">
        <v>230000</v>
      </c>
      <c r="E2695">
        <v>165</v>
      </c>
      <c r="F2695" s="3">
        <v>153.09427313032501</v>
      </c>
    </row>
    <row r="2696" spans="1:6">
      <c r="A2696">
        <v>28</v>
      </c>
      <c r="B2696">
        <v>-88.495999999999995</v>
      </c>
      <c r="C2696">
        <v>868</v>
      </c>
      <c r="D2696">
        <v>230000</v>
      </c>
      <c r="E2696">
        <v>117</v>
      </c>
      <c r="F2696" s="3">
        <v>153.16499413193188</v>
      </c>
    </row>
    <row r="2697" spans="1:6">
      <c r="A2697">
        <v>29</v>
      </c>
      <c r="B2697">
        <v>-88.391000000000005</v>
      </c>
      <c r="C2697">
        <v>868</v>
      </c>
      <c r="D2697">
        <v>230000</v>
      </c>
      <c r="E2697">
        <v>163</v>
      </c>
      <c r="F2697" s="3">
        <v>153.53550143879846</v>
      </c>
    </row>
    <row r="2698" spans="1:6">
      <c r="A2698">
        <v>30</v>
      </c>
      <c r="B2698">
        <v>-88.272000000000006</v>
      </c>
      <c r="C2698">
        <v>868</v>
      </c>
      <c r="D2698">
        <v>230000</v>
      </c>
      <c r="E2698">
        <v>181</v>
      </c>
      <c r="F2698" s="3">
        <v>154.13119015980931</v>
      </c>
    </row>
    <row r="2699" spans="1:6">
      <c r="A2699">
        <v>31</v>
      </c>
      <c r="B2699">
        <v>-88.16</v>
      </c>
      <c r="C2699">
        <v>868</v>
      </c>
      <c r="D2699">
        <v>230000</v>
      </c>
      <c r="E2699">
        <v>154</v>
      </c>
      <c r="F2699" s="3">
        <v>154.77324671666429</v>
      </c>
    </row>
    <row r="2700" spans="1:6">
      <c r="A2700">
        <v>32</v>
      </c>
      <c r="B2700">
        <v>-88.052000000000007</v>
      </c>
      <c r="C2700">
        <v>868</v>
      </c>
      <c r="D2700">
        <v>230000</v>
      </c>
      <c r="E2700">
        <v>152</v>
      </c>
      <c r="F2700" s="3">
        <v>155.42503865943542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127</v>
      </c>
    </row>
    <row r="2706" spans="1:10">
      <c r="A2706" t="s">
        <v>122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123</v>
      </c>
    </row>
    <row r="2710" spans="1:10">
      <c r="A2710" t="s">
        <v>128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48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181</v>
      </c>
      <c r="B2718" t="s">
        <v>160</v>
      </c>
      <c r="C2718" t="s">
        <v>163</v>
      </c>
      <c r="D2718" t="s">
        <v>180</v>
      </c>
      <c r="E2718" t="s">
        <v>179</v>
      </c>
      <c r="F2718" t="s">
        <v>200</v>
      </c>
    </row>
    <row r="2719" spans="1:10">
      <c r="A2719">
        <v>1</v>
      </c>
      <c r="B2719">
        <v>-91.548000000000002</v>
      </c>
      <c r="C2719">
        <v>865</v>
      </c>
      <c r="D2719">
        <v>230000</v>
      </c>
      <c r="E2719">
        <v>93</v>
      </c>
      <c r="F2719" s="3"/>
      <c r="J2719" t="s">
        <v>266</v>
      </c>
    </row>
    <row r="2720" spans="1:10">
      <c r="A2720">
        <v>2</v>
      </c>
      <c r="B2720">
        <v>-91.438999999999993</v>
      </c>
      <c r="C2720">
        <v>865</v>
      </c>
      <c r="D2720">
        <v>230000</v>
      </c>
      <c r="E2720">
        <v>113</v>
      </c>
      <c r="F2720" s="3"/>
    </row>
    <row r="2721" spans="1:6">
      <c r="A2721">
        <v>3</v>
      </c>
      <c r="B2721">
        <v>-91.323999999999998</v>
      </c>
      <c r="C2721">
        <v>865</v>
      </c>
      <c r="D2721">
        <v>230000</v>
      </c>
      <c r="E2721">
        <v>118</v>
      </c>
      <c r="F2721" s="3"/>
    </row>
    <row r="2722" spans="1:6">
      <c r="A2722">
        <v>4</v>
      </c>
      <c r="B2722">
        <v>-91.212000000000003</v>
      </c>
      <c r="C2722">
        <v>865</v>
      </c>
      <c r="D2722">
        <v>230000</v>
      </c>
      <c r="E2722">
        <v>147</v>
      </c>
      <c r="F2722" s="3">
        <v>142.10927023989126</v>
      </c>
    </row>
    <row r="2723" spans="1:6">
      <c r="A2723">
        <v>5</v>
      </c>
      <c r="B2723">
        <v>-91.1</v>
      </c>
      <c r="C2723">
        <v>865</v>
      </c>
      <c r="D2723">
        <v>230000</v>
      </c>
      <c r="E2723">
        <v>126</v>
      </c>
      <c r="F2723" s="3">
        <v>144.88520953018218</v>
      </c>
    </row>
    <row r="2724" spans="1:6">
      <c r="A2724">
        <v>6</v>
      </c>
      <c r="B2724">
        <v>-90.994</v>
      </c>
      <c r="C2724">
        <v>865</v>
      </c>
      <c r="D2724">
        <v>230000</v>
      </c>
      <c r="E2724">
        <v>149</v>
      </c>
      <c r="F2724" s="3">
        <v>148.90841713075218</v>
      </c>
    </row>
    <row r="2725" spans="1:6">
      <c r="A2725">
        <v>7</v>
      </c>
      <c r="B2725">
        <v>-90.881</v>
      </c>
      <c r="C2725">
        <v>865</v>
      </c>
      <c r="D2725">
        <v>230000</v>
      </c>
      <c r="E2725">
        <v>166</v>
      </c>
      <c r="F2725" s="3">
        <v>155.17539281116981</v>
      </c>
    </row>
    <row r="2726" spans="1:6">
      <c r="A2726">
        <v>8</v>
      </c>
      <c r="B2726">
        <v>-90.765000000000001</v>
      </c>
      <c r="C2726">
        <v>865</v>
      </c>
      <c r="D2726">
        <v>230000</v>
      </c>
      <c r="E2726">
        <v>177</v>
      </c>
      <c r="F2726" s="3">
        <v>164.16572008356309</v>
      </c>
    </row>
    <row r="2727" spans="1:6">
      <c r="A2727">
        <v>9</v>
      </c>
      <c r="B2727">
        <v>-90.649000000000001</v>
      </c>
      <c r="C2727">
        <v>865</v>
      </c>
      <c r="D2727">
        <v>230000</v>
      </c>
      <c r="E2727">
        <v>186</v>
      </c>
      <c r="F2727" s="3">
        <v>175.9223043787652</v>
      </c>
    </row>
    <row r="2728" spans="1:6">
      <c r="A2728">
        <v>10</v>
      </c>
      <c r="B2728">
        <v>-90.534000000000006</v>
      </c>
      <c r="C2728">
        <v>865</v>
      </c>
      <c r="D2728">
        <v>230000</v>
      </c>
      <c r="E2728">
        <v>185</v>
      </c>
      <c r="F2728" s="3">
        <v>190.00800832238809</v>
      </c>
    </row>
    <row r="2729" spans="1:6">
      <c r="A2729">
        <v>11</v>
      </c>
      <c r="B2729">
        <v>-90.424000000000007</v>
      </c>
      <c r="C2729">
        <v>865</v>
      </c>
      <c r="D2729">
        <v>230000</v>
      </c>
      <c r="E2729">
        <v>194</v>
      </c>
      <c r="F2729" s="3">
        <v>204.91504052235484</v>
      </c>
    </row>
    <row r="2730" spans="1:6">
      <c r="A2730">
        <v>12</v>
      </c>
      <c r="B2730">
        <v>-90.308999999999997</v>
      </c>
      <c r="C2730">
        <v>865</v>
      </c>
      <c r="D2730">
        <v>230000</v>
      </c>
      <c r="E2730">
        <v>209</v>
      </c>
      <c r="F2730" s="3">
        <v>220.55660118250574</v>
      </c>
    </row>
    <row r="2731" spans="1:6">
      <c r="A2731">
        <v>13</v>
      </c>
      <c r="B2731">
        <v>-90.194999999999993</v>
      </c>
      <c r="C2731">
        <v>865</v>
      </c>
      <c r="D2731">
        <v>230000</v>
      </c>
      <c r="E2731">
        <v>240</v>
      </c>
      <c r="F2731" s="3">
        <v>234.27383032470661</v>
      </c>
    </row>
    <row r="2732" spans="1:6">
      <c r="A2732">
        <v>14</v>
      </c>
      <c r="B2732">
        <v>-90.087000000000003</v>
      </c>
      <c r="C2732">
        <v>865</v>
      </c>
      <c r="D2732">
        <v>230000</v>
      </c>
      <c r="E2732">
        <v>244</v>
      </c>
      <c r="F2732" s="3">
        <v>243.89459675120636</v>
      </c>
    </row>
    <row r="2733" spans="1:6">
      <c r="A2733">
        <v>15</v>
      </c>
      <c r="B2733">
        <v>-89.971999999999994</v>
      </c>
      <c r="C2733">
        <v>865</v>
      </c>
      <c r="D2733">
        <v>230000</v>
      </c>
      <c r="E2733">
        <v>247</v>
      </c>
      <c r="F2733" s="3">
        <v>249.03938590730647</v>
      </c>
    </row>
    <row r="2734" spans="1:6">
      <c r="A2734">
        <v>16</v>
      </c>
      <c r="B2734">
        <v>-89.855999999999995</v>
      </c>
      <c r="C2734">
        <v>865</v>
      </c>
      <c r="D2734">
        <v>230000</v>
      </c>
      <c r="E2734">
        <v>266</v>
      </c>
      <c r="F2734" s="3">
        <v>248.1065870615507</v>
      </c>
    </row>
    <row r="2735" spans="1:6">
      <c r="A2735">
        <v>17</v>
      </c>
      <c r="B2735">
        <v>-89.74</v>
      </c>
      <c r="C2735">
        <v>865</v>
      </c>
      <c r="D2735">
        <v>230000</v>
      </c>
      <c r="E2735">
        <v>237</v>
      </c>
      <c r="F2735" s="3">
        <v>241.21950609370742</v>
      </c>
    </row>
    <row r="2736" spans="1:6">
      <c r="A2736">
        <v>18</v>
      </c>
      <c r="B2736">
        <v>-89.625</v>
      </c>
      <c r="C2736">
        <v>865</v>
      </c>
      <c r="D2736">
        <v>230000</v>
      </c>
      <c r="E2736">
        <v>230</v>
      </c>
      <c r="F2736" s="3">
        <v>229.66426034147847</v>
      </c>
    </row>
    <row r="2737" spans="1:6">
      <c r="A2737">
        <v>19</v>
      </c>
      <c r="B2737">
        <v>-89.519000000000005</v>
      </c>
      <c r="C2737">
        <v>865</v>
      </c>
      <c r="D2737">
        <v>230000</v>
      </c>
      <c r="E2737">
        <v>232</v>
      </c>
      <c r="F2737" s="3">
        <v>216.38140683584945</v>
      </c>
    </row>
    <row r="2738" spans="1:6">
      <c r="A2738">
        <v>20</v>
      </c>
      <c r="B2738">
        <v>-89.406000000000006</v>
      </c>
      <c r="C2738">
        <v>865</v>
      </c>
      <c r="D2738">
        <v>230000</v>
      </c>
      <c r="E2738">
        <v>181</v>
      </c>
      <c r="F2738" s="3">
        <v>201.24023245589547</v>
      </c>
    </row>
    <row r="2739" spans="1:6">
      <c r="A2739">
        <v>21</v>
      </c>
      <c r="B2739">
        <v>-89.290999999999997</v>
      </c>
      <c r="C2739">
        <v>865</v>
      </c>
      <c r="D2739">
        <v>230000</v>
      </c>
      <c r="E2739">
        <v>185</v>
      </c>
      <c r="F2739" s="3">
        <v>186.49852070292781</v>
      </c>
    </row>
    <row r="2740" spans="1:6">
      <c r="A2740">
        <v>22</v>
      </c>
      <c r="B2740">
        <v>-89.177000000000007</v>
      </c>
      <c r="C2740">
        <v>865</v>
      </c>
      <c r="D2740">
        <v>230000</v>
      </c>
      <c r="E2740">
        <v>166</v>
      </c>
      <c r="F2740" s="3">
        <v>173.80306283289579</v>
      </c>
    </row>
    <row r="2741" spans="1:6">
      <c r="A2741">
        <v>23</v>
      </c>
      <c r="B2741">
        <v>-89.058000000000007</v>
      </c>
      <c r="C2741">
        <v>865</v>
      </c>
      <c r="D2741">
        <v>230000</v>
      </c>
      <c r="E2741">
        <v>174</v>
      </c>
      <c r="F2741" s="3">
        <v>163.28172872219122</v>
      </c>
    </row>
    <row r="2742" spans="1:6">
      <c r="A2742">
        <v>24</v>
      </c>
      <c r="B2742">
        <v>-88.941999999999993</v>
      </c>
      <c r="C2742">
        <v>865</v>
      </c>
      <c r="D2742">
        <v>230000</v>
      </c>
      <c r="E2742">
        <v>167</v>
      </c>
      <c r="F2742" s="3">
        <v>155.80204264772993</v>
      </c>
    </row>
    <row r="2743" spans="1:6">
      <c r="A2743">
        <v>25</v>
      </c>
      <c r="B2743">
        <v>-88.834999999999994</v>
      </c>
      <c r="C2743">
        <v>865</v>
      </c>
      <c r="D2743">
        <v>230000</v>
      </c>
      <c r="E2743">
        <v>150</v>
      </c>
      <c r="F2743" s="3">
        <v>151.06049881930042</v>
      </c>
    </row>
    <row r="2744" spans="1:6">
      <c r="A2744">
        <v>26</v>
      </c>
      <c r="B2744">
        <v>-88.73</v>
      </c>
      <c r="C2744">
        <v>865</v>
      </c>
      <c r="D2744">
        <v>230000</v>
      </c>
      <c r="E2744">
        <v>131</v>
      </c>
      <c r="F2744" s="3">
        <v>148.01985092060414</v>
      </c>
    </row>
    <row r="2745" spans="1:6">
      <c r="A2745">
        <v>27</v>
      </c>
      <c r="B2745">
        <v>-88.616</v>
      </c>
      <c r="C2745">
        <v>865</v>
      </c>
      <c r="D2745">
        <v>230000</v>
      </c>
      <c r="E2745">
        <v>169</v>
      </c>
      <c r="F2745" s="3">
        <v>146.04721953193018</v>
      </c>
    </row>
    <row r="2746" spans="1:6">
      <c r="A2746">
        <v>28</v>
      </c>
      <c r="B2746">
        <v>-88.495999999999995</v>
      </c>
      <c r="C2746">
        <v>865</v>
      </c>
      <c r="D2746">
        <v>230000</v>
      </c>
      <c r="E2746">
        <v>156</v>
      </c>
      <c r="F2746" s="3">
        <v>144.97128674789533</v>
      </c>
    </row>
    <row r="2747" spans="1:6">
      <c r="A2747">
        <v>29</v>
      </c>
      <c r="B2747">
        <v>-88.391000000000005</v>
      </c>
      <c r="C2747">
        <v>865</v>
      </c>
      <c r="D2747">
        <v>230000</v>
      </c>
      <c r="E2747">
        <v>155</v>
      </c>
      <c r="F2747" s="3">
        <v>144.55078202800584</v>
      </c>
    </row>
    <row r="2748" spans="1:6">
      <c r="A2748">
        <v>30</v>
      </c>
      <c r="B2748">
        <v>-88.272000000000006</v>
      </c>
      <c r="C2748">
        <v>865</v>
      </c>
      <c r="D2748">
        <v>230000</v>
      </c>
      <c r="E2748">
        <v>140</v>
      </c>
      <c r="F2748" s="3">
        <v>144.409807864263</v>
      </c>
    </row>
    <row r="2749" spans="1:6">
      <c r="A2749">
        <v>31</v>
      </c>
      <c r="B2749">
        <v>-88.16</v>
      </c>
      <c r="C2749">
        <v>865</v>
      </c>
      <c r="D2749">
        <v>230000</v>
      </c>
      <c r="E2749">
        <v>128</v>
      </c>
      <c r="F2749" s="3">
        <v>144.45341902304204</v>
      </c>
    </row>
    <row r="2750" spans="1:6">
      <c r="A2750">
        <v>32</v>
      </c>
      <c r="B2750">
        <v>-88.052000000000007</v>
      </c>
      <c r="C2750">
        <v>865</v>
      </c>
      <c r="D2750">
        <v>230000</v>
      </c>
      <c r="E2750">
        <v>143</v>
      </c>
      <c r="F2750" s="3">
        <v>144.57659796246301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129</v>
      </c>
    </row>
    <row r="2756" spans="1:6">
      <c r="A2756" t="s">
        <v>122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123</v>
      </c>
    </row>
    <row r="2760" spans="1:6">
      <c r="A2760" t="s">
        <v>130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48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181</v>
      </c>
      <c r="B2768" t="s">
        <v>160</v>
      </c>
      <c r="C2768" t="s">
        <v>163</v>
      </c>
      <c r="D2768" t="s">
        <v>180</v>
      </c>
      <c r="E2768" t="s">
        <v>179</v>
      </c>
      <c r="F2768" t="s">
        <v>200</v>
      </c>
    </row>
    <row r="2769" spans="1:10">
      <c r="A2769">
        <v>1</v>
      </c>
      <c r="B2769">
        <v>-91.548000000000002</v>
      </c>
      <c r="C2769">
        <v>865</v>
      </c>
      <c r="D2769">
        <v>230000</v>
      </c>
      <c r="E2769">
        <v>120</v>
      </c>
      <c r="F2769" s="3"/>
      <c r="J2769" t="s">
        <v>267</v>
      </c>
    </row>
    <row r="2770" spans="1:10">
      <c r="A2770">
        <v>2</v>
      </c>
      <c r="B2770">
        <v>-91.438999999999993</v>
      </c>
      <c r="C2770">
        <v>865</v>
      </c>
      <c r="D2770">
        <v>230000</v>
      </c>
      <c r="E2770">
        <v>109</v>
      </c>
      <c r="F2770" s="3"/>
    </row>
    <row r="2771" spans="1:10">
      <c r="A2771">
        <v>3</v>
      </c>
      <c r="B2771">
        <v>-91.323999999999998</v>
      </c>
      <c r="C2771">
        <v>865</v>
      </c>
      <c r="D2771">
        <v>230000</v>
      </c>
      <c r="E2771">
        <v>128</v>
      </c>
      <c r="F2771" s="3"/>
    </row>
    <row r="2772" spans="1:10">
      <c r="A2772">
        <v>4</v>
      </c>
      <c r="B2772">
        <v>-91.212000000000003</v>
      </c>
      <c r="C2772">
        <v>865</v>
      </c>
      <c r="D2772">
        <v>230000</v>
      </c>
      <c r="E2772">
        <v>135</v>
      </c>
      <c r="F2772" s="3">
        <v>142.84983163638637</v>
      </c>
    </row>
    <row r="2773" spans="1:10">
      <c r="A2773">
        <v>5</v>
      </c>
      <c r="B2773">
        <v>-91.1</v>
      </c>
      <c r="C2773">
        <v>865</v>
      </c>
      <c r="D2773">
        <v>230000</v>
      </c>
      <c r="E2773">
        <v>129</v>
      </c>
      <c r="F2773" s="3">
        <v>145.76571628569693</v>
      </c>
    </row>
    <row r="2774" spans="1:10">
      <c r="A2774">
        <v>6</v>
      </c>
      <c r="B2774">
        <v>-90.994</v>
      </c>
      <c r="C2774">
        <v>865</v>
      </c>
      <c r="D2774">
        <v>230000</v>
      </c>
      <c r="E2774">
        <v>170</v>
      </c>
      <c r="F2774" s="3">
        <v>149.98826539859596</v>
      </c>
    </row>
    <row r="2775" spans="1:10">
      <c r="A2775">
        <v>7</v>
      </c>
      <c r="B2775">
        <v>-90.881</v>
      </c>
      <c r="C2775">
        <v>865</v>
      </c>
      <c r="D2775">
        <v>230000</v>
      </c>
      <c r="E2775">
        <v>171</v>
      </c>
      <c r="F2775" s="3">
        <v>156.52933460539359</v>
      </c>
    </row>
    <row r="2776" spans="1:10">
      <c r="A2776">
        <v>8</v>
      </c>
      <c r="B2776">
        <v>-90.765000000000001</v>
      </c>
      <c r="C2776">
        <v>865</v>
      </c>
      <c r="D2776">
        <v>230000</v>
      </c>
      <c r="E2776">
        <v>173</v>
      </c>
      <c r="F2776" s="3">
        <v>165.81415304787882</v>
      </c>
    </row>
    <row r="2777" spans="1:10">
      <c r="A2777">
        <v>9</v>
      </c>
      <c r="B2777">
        <v>-90.649000000000001</v>
      </c>
      <c r="C2777">
        <v>865</v>
      </c>
      <c r="D2777">
        <v>230000</v>
      </c>
      <c r="E2777">
        <v>168</v>
      </c>
      <c r="F2777" s="3">
        <v>177.76338752078178</v>
      </c>
    </row>
    <row r="2778" spans="1:10">
      <c r="A2778">
        <v>10</v>
      </c>
      <c r="B2778">
        <v>-90.534000000000006</v>
      </c>
      <c r="C2778">
        <v>865</v>
      </c>
      <c r="D2778">
        <v>230000</v>
      </c>
      <c r="E2778">
        <v>206</v>
      </c>
      <c r="F2778" s="3">
        <v>191.76628375764989</v>
      </c>
    </row>
    <row r="2779" spans="1:10">
      <c r="A2779">
        <v>11</v>
      </c>
      <c r="B2779">
        <v>-90.424000000000007</v>
      </c>
      <c r="C2779">
        <v>865</v>
      </c>
      <c r="D2779">
        <v>230000</v>
      </c>
      <c r="E2779">
        <v>207</v>
      </c>
      <c r="F2779" s="3">
        <v>206.15454933901785</v>
      </c>
    </row>
    <row r="2780" spans="1:10">
      <c r="A2780">
        <v>12</v>
      </c>
      <c r="B2780">
        <v>-90.308999999999997</v>
      </c>
      <c r="C2780">
        <v>865</v>
      </c>
      <c r="D2780">
        <v>230000</v>
      </c>
      <c r="E2780">
        <v>212</v>
      </c>
      <c r="F2780" s="3">
        <v>220.63345800917128</v>
      </c>
    </row>
    <row r="2781" spans="1:10">
      <c r="A2781">
        <v>13</v>
      </c>
      <c r="B2781">
        <v>-90.194999999999993</v>
      </c>
      <c r="C2781">
        <v>865</v>
      </c>
      <c r="D2781">
        <v>230000</v>
      </c>
      <c r="E2781">
        <v>216</v>
      </c>
      <c r="F2781" s="3">
        <v>232.51553403102147</v>
      </c>
    </row>
    <row r="2782" spans="1:10">
      <c r="A2782">
        <v>14</v>
      </c>
      <c r="B2782">
        <v>-90.087000000000003</v>
      </c>
      <c r="C2782">
        <v>865</v>
      </c>
      <c r="D2782">
        <v>230000</v>
      </c>
      <c r="E2782">
        <v>254</v>
      </c>
      <c r="F2782" s="3">
        <v>239.8664237056613</v>
      </c>
    </row>
    <row r="2783" spans="1:10">
      <c r="A2783">
        <v>15</v>
      </c>
      <c r="B2783">
        <v>-89.971999999999994</v>
      </c>
      <c r="C2783">
        <v>865</v>
      </c>
      <c r="D2783">
        <v>230000</v>
      </c>
      <c r="E2783">
        <v>216</v>
      </c>
      <c r="F2783" s="3">
        <v>242.30172218431105</v>
      </c>
    </row>
    <row r="2784" spans="1:10">
      <c r="A2784">
        <v>16</v>
      </c>
      <c r="B2784">
        <v>-89.855999999999995</v>
      </c>
      <c r="C2784">
        <v>865</v>
      </c>
      <c r="D2784">
        <v>230000</v>
      </c>
      <c r="E2784">
        <v>250</v>
      </c>
      <c r="F2784" s="3">
        <v>238.75321554692826</v>
      </c>
    </row>
    <row r="2785" spans="1:6">
      <c r="A2785">
        <v>17</v>
      </c>
      <c r="B2785">
        <v>-89.74</v>
      </c>
      <c r="C2785">
        <v>865</v>
      </c>
      <c r="D2785">
        <v>230000</v>
      </c>
      <c r="E2785">
        <v>238</v>
      </c>
      <c r="F2785" s="3">
        <v>229.83082624878094</v>
      </c>
    </row>
    <row r="2786" spans="1:6">
      <c r="A2786">
        <v>18</v>
      </c>
      <c r="B2786">
        <v>-89.625</v>
      </c>
      <c r="C2786">
        <v>865</v>
      </c>
      <c r="D2786">
        <v>230000</v>
      </c>
      <c r="E2786">
        <v>252</v>
      </c>
      <c r="F2786" s="3">
        <v>217.18478240320837</v>
      </c>
    </row>
    <row r="2787" spans="1:6">
      <c r="A2787">
        <v>19</v>
      </c>
      <c r="B2787">
        <v>-89.519000000000005</v>
      </c>
      <c r="C2787">
        <v>865</v>
      </c>
      <c r="D2787">
        <v>230000</v>
      </c>
      <c r="E2787">
        <v>216</v>
      </c>
      <c r="F2787" s="3">
        <v>203.8466322910968</v>
      </c>
    </row>
    <row r="2788" spans="1:6">
      <c r="A2788">
        <v>20</v>
      </c>
      <c r="B2788">
        <v>-89.406000000000006</v>
      </c>
      <c r="C2788">
        <v>865</v>
      </c>
      <c r="D2788">
        <v>230000</v>
      </c>
      <c r="E2788">
        <v>180</v>
      </c>
      <c r="F2788" s="3">
        <v>189.58298851759912</v>
      </c>
    </row>
    <row r="2789" spans="1:6">
      <c r="A2789">
        <v>21</v>
      </c>
      <c r="B2789">
        <v>-89.290999999999997</v>
      </c>
      <c r="C2789">
        <v>865</v>
      </c>
      <c r="D2789">
        <v>230000</v>
      </c>
      <c r="E2789">
        <v>172</v>
      </c>
      <c r="F2789" s="3">
        <v>176.47649271155515</v>
      </c>
    </row>
    <row r="2790" spans="1:6">
      <c r="A2790">
        <v>22</v>
      </c>
      <c r="B2790">
        <v>-89.177000000000007</v>
      </c>
      <c r="C2790">
        <v>865</v>
      </c>
      <c r="D2790">
        <v>230000</v>
      </c>
      <c r="E2790">
        <v>124</v>
      </c>
      <c r="F2790" s="3">
        <v>165.79229123467175</v>
      </c>
    </row>
    <row r="2791" spans="1:6">
      <c r="A2791">
        <v>23</v>
      </c>
      <c r="B2791">
        <v>-89.058000000000007</v>
      </c>
      <c r="C2791">
        <v>865</v>
      </c>
      <c r="D2791">
        <v>230000</v>
      </c>
      <c r="E2791">
        <v>172</v>
      </c>
      <c r="F2791" s="3">
        <v>157.41438731909071</v>
      </c>
    </row>
    <row r="2792" spans="1:6">
      <c r="A2792">
        <v>24</v>
      </c>
      <c r="B2792">
        <v>-88.941999999999993</v>
      </c>
      <c r="C2792">
        <v>865</v>
      </c>
      <c r="D2792">
        <v>230000</v>
      </c>
      <c r="E2792">
        <v>174</v>
      </c>
      <c r="F2792" s="3">
        <v>151.79211249824542</v>
      </c>
    </row>
    <row r="2793" spans="1:6">
      <c r="A2793">
        <v>25</v>
      </c>
      <c r="B2793">
        <v>-88.834999999999994</v>
      </c>
      <c r="C2793">
        <v>865</v>
      </c>
      <c r="D2793">
        <v>230000</v>
      </c>
      <c r="E2793">
        <v>148</v>
      </c>
      <c r="F2793" s="3">
        <v>148.43101757612064</v>
      </c>
    </row>
    <row r="2794" spans="1:6">
      <c r="A2794">
        <v>26</v>
      </c>
      <c r="B2794">
        <v>-88.73</v>
      </c>
      <c r="C2794">
        <v>865</v>
      </c>
      <c r="D2794">
        <v>230000</v>
      </c>
      <c r="E2794">
        <v>160</v>
      </c>
      <c r="F2794" s="3">
        <v>146.40557850936463</v>
      </c>
    </row>
    <row r="2795" spans="1:6">
      <c r="A2795">
        <v>27</v>
      </c>
      <c r="B2795">
        <v>-88.616</v>
      </c>
      <c r="C2795">
        <v>865</v>
      </c>
      <c r="D2795">
        <v>230000</v>
      </c>
      <c r="E2795">
        <v>153</v>
      </c>
      <c r="F2795" s="3">
        <v>145.1900458792486</v>
      </c>
    </row>
    <row r="2796" spans="1:6">
      <c r="A2796">
        <v>28</v>
      </c>
      <c r="B2796">
        <v>-88.495999999999995</v>
      </c>
      <c r="C2796">
        <v>865</v>
      </c>
      <c r="D2796">
        <v>230000</v>
      </c>
      <c r="E2796">
        <v>136</v>
      </c>
      <c r="F2796" s="3">
        <v>144.60448781933678</v>
      </c>
    </row>
    <row r="2797" spans="1:6">
      <c r="A2797">
        <v>29</v>
      </c>
      <c r="B2797">
        <v>-88.391000000000005</v>
      </c>
      <c r="C2797">
        <v>865</v>
      </c>
      <c r="D2797">
        <v>230000</v>
      </c>
      <c r="E2797">
        <v>152</v>
      </c>
      <c r="F2797" s="3">
        <v>144.43036629357894</v>
      </c>
    </row>
    <row r="2798" spans="1:6">
      <c r="A2798">
        <v>30</v>
      </c>
      <c r="B2798">
        <v>-88.272000000000006</v>
      </c>
      <c r="C2798">
        <v>865</v>
      </c>
      <c r="D2798">
        <v>230000</v>
      </c>
      <c r="E2798">
        <v>147</v>
      </c>
      <c r="F2798" s="3">
        <v>144.43672716616203</v>
      </c>
    </row>
    <row r="2799" spans="1:6">
      <c r="A2799">
        <v>31</v>
      </c>
      <c r="B2799">
        <v>-88.16</v>
      </c>
      <c r="C2799">
        <v>865</v>
      </c>
      <c r="D2799">
        <v>230000</v>
      </c>
      <c r="E2799">
        <v>137</v>
      </c>
      <c r="F2799" s="3">
        <v>144.5428512244803</v>
      </c>
    </row>
    <row r="2800" spans="1:6">
      <c r="A2800">
        <v>32</v>
      </c>
      <c r="B2800">
        <v>-88.052000000000007</v>
      </c>
      <c r="C2800">
        <v>865</v>
      </c>
      <c r="D2800">
        <v>230000</v>
      </c>
      <c r="E2800">
        <v>139</v>
      </c>
      <c r="F2800" s="3">
        <v>144.6881616031464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131</v>
      </c>
    </row>
    <row r="2806" spans="1:1">
      <c r="A2806" t="s">
        <v>122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123</v>
      </c>
    </row>
    <row r="2810" spans="1:1">
      <c r="A2810" t="s">
        <v>132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48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181</v>
      </c>
      <c r="B2818" t="s">
        <v>160</v>
      </c>
      <c r="C2818" t="s">
        <v>163</v>
      </c>
      <c r="D2818" t="s">
        <v>180</v>
      </c>
      <c r="E2818" t="s">
        <v>179</v>
      </c>
      <c r="F2818" t="s">
        <v>200</v>
      </c>
    </row>
    <row r="2819" spans="1:10">
      <c r="A2819">
        <v>1</v>
      </c>
      <c r="B2819">
        <v>-91.548000000000002</v>
      </c>
      <c r="C2819">
        <v>866</v>
      </c>
      <c r="D2819">
        <v>230000</v>
      </c>
      <c r="E2819">
        <v>107</v>
      </c>
      <c r="F2819" s="3"/>
      <c r="J2819" t="s">
        <v>268</v>
      </c>
    </row>
    <row r="2820" spans="1:10">
      <c r="A2820">
        <v>2</v>
      </c>
      <c r="B2820">
        <v>-91.438999999999993</v>
      </c>
      <c r="C2820">
        <v>866</v>
      </c>
      <c r="D2820">
        <v>230000</v>
      </c>
      <c r="E2820">
        <v>110</v>
      </c>
      <c r="F2820" s="3"/>
    </row>
    <row r="2821" spans="1:10">
      <c r="A2821">
        <v>3</v>
      </c>
      <c r="B2821">
        <v>-91.323999999999998</v>
      </c>
      <c r="C2821">
        <v>866</v>
      </c>
      <c r="D2821">
        <v>230000</v>
      </c>
      <c r="E2821">
        <v>166</v>
      </c>
      <c r="F2821" s="3"/>
    </row>
    <row r="2822" spans="1:10">
      <c r="A2822">
        <v>4</v>
      </c>
      <c r="B2822">
        <v>-91.212000000000003</v>
      </c>
      <c r="C2822">
        <v>866</v>
      </c>
      <c r="D2822">
        <v>230000</v>
      </c>
      <c r="E2822">
        <v>147</v>
      </c>
      <c r="F2822" s="3">
        <v>134.35062832694555</v>
      </c>
    </row>
    <row r="2823" spans="1:10">
      <c r="A2823">
        <v>5</v>
      </c>
      <c r="B2823">
        <v>-91.1</v>
      </c>
      <c r="C2823">
        <v>866</v>
      </c>
      <c r="D2823">
        <v>230000</v>
      </c>
      <c r="E2823">
        <v>126</v>
      </c>
      <c r="F2823" s="3">
        <v>139.26203671790253</v>
      </c>
    </row>
    <row r="2824" spans="1:10">
      <c r="A2824">
        <v>6</v>
      </c>
      <c r="B2824">
        <v>-90.994</v>
      </c>
      <c r="C2824">
        <v>866</v>
      </c>
      <c r="D2824">
        <v>230000</v>
      </c>
      <c r="E2824">
        <v>137</v>
      </c>
      <c r="F2824" s="3">
        <v>145.83209326542428</v>
      </c>
    </row>
    <row r="2825" spans="1:10">
      <c r="A2825">
        <v>7</v>
      </c>
      <c r="B2825">
        <v>-90.881</v>
      </c>
      <c r="C2825">
        <v>866</v>
      </c>
      <c r="D2825">
        <v>230000</v>
      </c>
      <c r="E2825">
        <v>167</v>
      </c>
      <c r="F2825" s="3">
        <v>155.29484451023023</v>
      </c>
    </row>
    <row r="2826" spans="1:10">
      <c r="A2826">
        <v>8</v>
      </c>
      <c r="B2826">
        <v>-90.765000000000001</v>
      </c>
      <c r="C2826">
        <v>866</v>
      </c>
      <c r="D2826">
        <v>230000</v>
      </c>
      <c r="E2826">
        <v>160</v>
      </c>
      <c r="F2826" s="3">
        <v>167.78249488211557</v>
      </c>
    </row>
    <row r="2827" spans="1:10">
      <c r="A2827">
        <v>9</v>
      </c>
      <c r="B2827">
        <v>-90.649000000000001</v>
      </c>
      <c r="C2827">
        <v>866</v>
      </c>
      <c r="D2827">
        <v>230000</v>
      </c>
      <c r="E2827">
        <v>165</v>
      </c>
      <c r="F2827" s="3">
        <v>182.69665826924339</v>
      </c>
    </row>
    <row r="2828" spans="1:10">
      <c r="A2828">
        <v>10</v>
      </c>
      <c r="B2828">
        <v>-90.534000000000006</v>
      </c>
      <c r="C2828">
        <v>866</v>
      </c>
      <c r="D2828">
        <v>230000</v>
      </c>
      <c r="E2828">
        <v>205</v>
      </c>
      <c r="F2828" s="3">
        <v>198.8337082432927</v>
      </c>
    </row>
    <row r="2829" spans="1:10">
      <c r="A2829">
        <v>11</v>
      </c>
      <c r="B2829">
        <v>-90.424000000000007</v>
      </c>
      <c r="C2829">
        <v>866</v>
      </c>
      <c r="D2829">
        <v>230000</v>
      </c>
      <c r="E2829">
        <v>249</v>
      </c>
      <c r="F2829" s="3">
        <v>213.99799383807942</v>
      </c>
    </row>
    <row r="2830" spans="1:10">
      <c r="A2830">
        <v>12</v>
      </c>
      <c r="B2830">
        <v>-90.308999999999997</v>
      </c>
      <c r="C2830">
        <v>866</v>
      </c>
      <c r="D2830">
        <v>230000</v>
      </c>
      <c r="E2830">
        <v>207</v>
      </c>
      <c r="F2830" s="3">
        <v>227.60977581201635</v>
      </c>
    </row>
    <row r="2831" spans="1:10">
      <c r="A2831">
        <v>13</v>
      </c>
      <c r="B2831">
        <v>-90.194999999999993</v>
      </c>
      <c r="C2831">
        <v>866</v>
      </c>
      <c r="D2831">
        <v>230000</v>
      </c>
      <c r="E2831">
        <v>257</v>
      </c>
      <c r="F2831" s="3">
        <v>236.91756467495327</v>
      </c>
    </row>
    <row r="2832" spans="1:10">
      <c r="A2832">
        <v>14</v>
      </c>
      <c r="B2832">
        <v>-90.087000000000003</v>
      </c>
      <c r="C2832">
        <v>866</v>
      </c>
      <c r="D2832">
        <v>230000</v>
      </c>
      <c r="E2832">
        <v>248</v>
      </c>
      <c r="F2832" s="3">
        <v>240.59615110807482</v>
      </c>
    </row>
    <row r="2833" spans="1:6">
      <c r="A2833">
        <v>15</v>
      </c>
      <c r="B2833">
        <v>-89.971999999999994</v>
      </c>
      <c r="C2833">
        <v>866</v>
      </c>
      <c r="D2833">
        <v>230000</v>
      </c>
      <c r="E2833">
        <v>237</v>
      </c>
      <c r="F2833" s="3">
        <v>238.49412915751358</v>
      </c>
    </row>
    <row r="2834" spans="1:6">
      <c r="A2834">
        <v>16</v>
      </c>
      <c r="B2834">
        <v>-89.855999999999995</v>
      </c>
      <c r="C2834">
        <v>866</v>
      </c>
      <c r="D2834">
        <v>230000</v>
      </c>
      <c r="E2834">
        <v>218</v>
      </c>
      <c r="F2834" s="3">
        <v>230.59693768050681</v>
      </c>
    </row>
    <row r="2835" spans="1:6">
      <c r="A2835">
        <v>17</v>
      </c>
      <c r="B2835">
        <v>-89.74</v>
      </c>
      <c r="C2835">
        <v>866</v>
      </c>
      <c r="D2835">
        <v>230000</v>
      </c>
      <c r="E2835">
        <v>217</v>
      </c>
      <c r="F2835" s="3">
        <v>218.37046249578509</v>
      </c>
    </row>
    <row r="2836" spans="1:6">
      <c r="A2836">
        <v>18</v>
      </c>
      <c r="B2836">
        <v>-89.625</v>
      </c>
      <c r="C2836">
        <v>866</v>
      </c>
      <c r="D2836">
        <v>230000</v>
      </c>
      <c r="E2836">
        <v>196</v>
      </c>
      <c r="F2836" s="3">
        <v>203.97850746140287</v>
      </c>
    </row>
    <row r="2837" spans="1:6">
      <c r="A2837">
        <v>19</v>
      </c>
      <c r="B2837">
        <v>-89.519000000000005</v>
      </c>
      <c r="C2837">
        <v>866</v>
      </c>
      <c r="D2837">
        <v>230000</v>
      </c>
      <c r="E2837">
        <v>174</v>
      </c>
      <c r="F2837" s="3">
        <v>190.46737403005812</v>
      </c>
    </row>
    <row r="2838" spans="1:6">
      <c r="A2838">
        <v>20</v>
      </c>
      <c r="B2838">
        <v>-89.406000000000006</v>
      </c>
      <c r="C2838">
        <v>866</v>
      </c>
      <c r="D2838">
        <v>230000</v>
      </c>
      <c r="E2838">
        <v>199</v>
      </c>
      <c r="F2838" s="3">
        <v>177.30955031062848</v>
      </c>
    </row>
    <row r="2839" spans="1:6">
      <c r="A2839">
        <v>21</v>
      </c>
      <c r="B2839">
        <v>-89.290999999999997</v>
      </c>
      <c r="C2839">
        <v>866</v>
      </c>
      <c r="D2839">
        <v>230000</v>
      </c>
      <c r="E2839">
        <v>170</v>
      </c>
      <c r="F2839" s="3">
        <v>166.24827364042301</v>
      </c>
    </row>
    <row r="2840" spans="1:6">
      <c r="A2840">
        <v>22</v>
      </c>
      <c r="B2840">
        <v>-89.177000000000007</v>
      </c>
      <c r="C2840">
        <v>866</v>
      </c>
      <c r="D2840">
        <v>230000</v>
      </c>
      <c r="E2840">
        <v>160</v>
      </c>
      <c r="F2840" s="3">
        <v>158.00312408128195</v>
      </c>
    </row>
    <row r="2841" spans="1:6">
      <c r="A2841">
        <v>23</v>
      </c>
      <c r="B2841">
        <v>-89.058000000000007</v>
      </c>
      <c r="C2841">
        <v>866</v>
      </c>
      <c r="D2841">
        <v>230000</v>
      </c>
      <c r="E2841">
        <v>157</v>
      </c>
      <c r="F2841" s="3">
        <v>152.15594138992833</v>
      </c>
    </row>
    <row r="2842" spans="1:6">
      <c r="A2842">
        <v>24</v>
      </c>
      <c r="B2842">
        <v>-88.941999999999993</v>
      </c>
      <c r="C2842">
        <v>866</v>
      </c>
      <c r="D2842">
        <v>230000</v>
      </c>
      <c r="E2842">
        <v>168</v>
      </c>
      <c r="F2842" s="3">
        <v>148.70583262712617</v>
      </c>
    </row>
    <row r="2843" spans="1:6">
      <c r="A2843">
        <v>25</v>
      </c>
      <c r="B2843">
        <v>-88.834999999999994</v>
      </c>
      <c r="C2843">
        <v>866</v>
      </c>
      <c r="D2843">
        <v>230000</v>
      </c>
      <c r="E2843">
        <v>153</v>
      </c>
      <c r="F2843" s="3">
        <v>146.99276500545747</v>
      </c>
    </row>
    <row r="2844" spans="1:6">
      <c r="A2844">
        <v>26</v>
      </c>
      <c r="B2844">
        <v>-88.73</v>
      </c>
      <c r="C2844">
        <v>866</v>
      </c>
      <c r="D2844">
        <v>230000</v>
      </c>
      <c r="E2844">
        <v>147</v>
      </c>
      <c r="F2844" s="3">
        <v>146.25884251590324</v>
      </c>
    </row>
    <row r="2845" spans="1:6">
      <c r="A2845">
        <v>27</v>
      </c>
      <c r="B2845">
        <v>-88.616</v>
      </c>
      <c r="C2845">
        <v>866</v>
      </c>
      <c r="D2845">
        <v>230000</v>
      </c>
      <c r="E2845">
        <v>178</v>
      </c>
      <c r="F2845" s="3">
        <v>146.14359674674128</v>
      </c>
    </row>
    <row r="2846" spans="1:6">
      <c r="A2846">
        <v>28</v>
      </c>
      <c r="B2846">
        <v>-88.495999999999995</v>
      </c>
      <c r="C2846">
        <v>866</v>
      </c>
      <c r="D2846">
        <v>230000</v>
      </c>
      <c r="E2846">
        <v>127</v>
      </c>
      <c r="F2846" s="3">
        <v>146.47108981952681</v>
      </c>
    </row>
    <row r="2847" spans="1:6">
      <c r="A2847">
        <v>29</v>
      </c>
      <c r="B2847">
        <v>-88.391000000000005</v>
      </c>
      <c r="C2847">
        <v>866</v>
      </c>
      <c r="D2847">
        <v>230000</v>
      </c>
      <c r="E2847">
        <v>154</v>
      </c>
      <c r="F2847" s="3">
        <v>146.96214869594934</v>
      </c>
    </row>
    <row r="2848" spans="1:6">
      <c r="A2848">
        <v>30</v>
      </c>
      <c r="B2848">
        <v>-88.272000000000006</v>
      </c>
      <c r="C2848">
        <v>866</v>
      </c>
      <c r="D2848">
        <v>230000</v>
      </c>
      <c r="E2848">
        <v>129</v>
      </c>
      <c r="F2848" s="3">
        <v>147.63397790547316</v>
      </c>
    </row>
    <row r="2849" spans="1:6">
      <c r="A2849">
        <v>31</v>
      </c>
      <c r="B2849">
        <v>-88.16</v>
      </c>
      <c r="C2849">
        <v>866</v>
      </c>
      <c r="D2849">
        <v>230000</v>
      </c>
      <c r="E2849">
        <v>141</v>
      </c>
      <c r="F2849" s="3">
        <v>148.31954686185912</v>
      </c>
    </row>
    <row r="2850" spans="1:6">
      <c r="A2850">
        <v>32</v>
      </c>
      <c r="B2850">
        <v>-88.052000000000007</v>
      </c>
      <c r="C2850">
        <v>866</v>
      </c>
      <c r="D2850">
        <v>230000</v>
      </c>
      <c r="E2850">
        <v>147</v>
      </c>
      <c r="F2850" s="3">
        <v>149.00209063204542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133</v>
      </c>
    </row>
    <row r="2856" spans="1:6">
      <c r="A2856" t="s">
        <v>118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134</v>
      </c>
    </row>
    <row r="2860" spans="1:6">
      <c r="A2860" t="s">
        <v>135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48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181</v>
      </c>
      <c r="B2868" t="s">
        <v>160</v>
      </c>
      <c r="C2868" t="s">
        <v>163</v>
      </c>
      <c r="D2868" t="s">
        <v>180</v>
      </c>
      <c r="E2868" t="s">
        <v>179</v>
      </c>
      <c r="F2868" t="s">
        <v>200</v>
      </c>
    </row>
    <row r="2869" spans="1:10">
      <c r="A2869">
        <v>1</v>
      </c>
      <c r="B2869">
        <v>-91.548000000000002</v>
      </c>
      <c r="C2869">
        <v>4</v>
      </c>
      <c r="D2869">
        <v>1000</v>
      </c>
      <c r="E2869">
        <v>0</v>
      </c>
      <c r="J2869" t="s">
        <v>269</v>
      </c>
    </row>
    <row r="2870" spans="1:10">
      <c r="A2870">
        <v>2</v>
      </c>
      <c r="B2870">
        <v>-91.438999999999993</v>
      </c>
      <c r="C2870">
        <v>4</v>
      </c>
      <c r="D2870">
        <v>1000</v>
      </c>
      <c r="E2870">
        <v>0</v>
      </c>
    </row>
    <row r="2871" spans="1:10">
      <c r="A2871">
        <v>3</v>
      </c>
      <c r="B2871">
        <v>-91.323999999999998</v>
      </c>
      <c r="C2871">
        <v>4</v>
      </c>
      <c r="D2871">
        <v>1000</v>
      </c>
      <c r="E2871">
        <v>1</v>
      </c>
    </row>
    <row r="2872" spans="1:10">
      <c r="A2872">
        <v>4</v>
      </c>
      <c r="B2872">
        <v>-91.212000000000003</v>
      </c>
      <c r="C2872">
        <v>4</v>
      </c>
      <c r="D2872">
        <v>1000</v>
      </c>
      <c r="E2872">
        <v>0</v>
      </c>
    </row>
    <row r="2873" spans="1:10">
      <c r="A2873">
        <v>5</v>
      </c>
      <c r="B2873">
        <v>-91.1</v>
      </c>
      <c r="C2873">
        <v>4</v>
      </c>
      <c r="D2873">
        <v>1000</v>
      </c>
      <c r="E2873">
        <v>0</v>
      </c>
    </row>
    <row r="2874" spans="1:10">
      <c r="A2874">
        <v>6</v>
      </c>
      <c r="B2874">
        <v>-90.994</v>
      </c>
      <c r="C2874">
        <v>4</v>
      </c>
      <c r="D2874">
        <v>1000</v>
      </c>
      <c r="E2874">
        <v>0</v>
      </c>
    </row>
    <row r="2875" spans="1:10">
      <c r="A2875">
        <v>7</v>
      </c>
      <c r="B2875">
        <v>-90.881</v>
      </c>
      <c r="C2875">
        <v>4</v>
      </c>
      <c r="D2875">
        <v>1000</v>
      </c>
      <c r="E2875">
        <v>0</v>
      </c>
    </row>
    <row r="2876" spans="1:10">
      <c r="A2876">
        <v>8</v>
      </c>
      <c r="B2876">
        <v>-90.765000000000001</v>
      </c>
      <c r="C2876">
        <v>4</v>
      </c>
      <c r="D2876">
        <v>1000</v>
      </c>
      <c r="E2876">
        <v>0</v>
      </c>
    </row>
    <row r="2877" spans="1:10">
      <c r="A2877">
        <v>9</v>
      </c>
      <c r="B2877">
        <v>-90.649000000000001</v>
      </c>
      <c r="C2877">
        <v>4</v>
      </c>
      <c r="D2877">
        <v>1000</v>
      </c>
      <c r="E2877">
        <v>0</v>
      </c>
    </row>
    <row r="2878" spans="1:10">
      <c r="A2878">
        <v>10</v>
      </c>
      <c r="B2878">
        <v>-90.534000000000006</v>
      </c>
      <c r="C2878">
        <v>4</v>
      </c>
      <c r="D2878">
        <v>1000</v>
      </c>
      <c r="E2878">
        <v>0</v>
      </c>
    </row>
    <row r="2879" spans="1:10">
      <c r="A2879">
        <v>11</v>
      </c>
      <c r="B2879">
        <v>-90.424000000000007</v>
      </c>
      <c r="C2879">
        <v>4</v>
      </c>
      <c r="D2879">
        <v>1000</v>
      </c>
      <c r="E2879">
        <v>0</v>
      </c>
    </row>
    <row r="2880" spans="1:10">
      <c r="A2880">
        <v>12</v>
      </c>
      <c r="B2880">
        <v>-90.308999999999997</v>
      </c>
      <c r="C2880">
        <v>4</v>
      </c>
      <c r="D2880">
        <v>1000</v>
      </c>
      <c r="E2880">
        <v>0</v>
      </c>
    </row>
    <row r="2881" spans="1:5">
      <c r="A2881">
        <v>13</v>
      </c>
      <c r="B2881">
        <v>-90.194999999999993</v>
      </c>
      <c r="C2881">
        <v>4</v>
      </c>
      <c r="D2881">
        <v>1000</v>
      </c>
      <c r="E2881">
        <v>0</v>
      </c>
    </row>
    <row r="2882" spans="1:5">
      <c r="A2882">
        <v>14</v>
      </c>
      <c r="B2882">
        <v>-90.087000000000003</v>
      </c>
      <c r="C2882">
        <v>4</v>
      </c>
      <c r="D2882">
        <v>1000</v>
      </c>
      <c r="E2882">
        <v>0</v>
      </c>
    </row>
    <row r="2883" spans="1:5">
      <c r="A2883">
        <v>15</v>
      </c>
      <c r="B2883">
        <v>-89.971999999999994</v>
      </c>
      <c r="C2883">
        <v>4</v>
      </c>
      <c r="D2883">
        <v>1000</v>
      </c>
      <c r="E2883">
        <v>0</v>
      </c>
    </row>
    <row r="2884" spans="1:5">
      <c r="A2884">
        <v>16</v>
      </c>
      <c r="B2884">
        <v>-89.855999999999995</v>
      </c>
      <c r="C2884">
        <v>4</v>
      </c>
      <c r="D2884">
        <v>1000</v>
      </c>
      <c r="E2884">
        <v>0</v>
      </c>
    </row>
    <row r="2885" spans="1:5">
      <c r="A2885">
        <v>17</v>
      </c>
      <c r="B2885">
        <v>-89.74</v>
      </c>
      <c r="C2885">
        <v>4</v>
      </c>
      <c r="D2885">
        <v>1000</v>
      </c>
      <c r="E2885">
        <v>0</v>
      </c>
    </row>
    <row r="2886" spans="1:5">
      <c r="A2886">
        <v>18</v>
      </c>
      <c r="B2886">
        <v>-89.625</v>
      </c>
      <c r="C2886">
        <v>4</v>
      </c>
      <c r="D2886">
        <v>1000</v>
      </c>
      <c r="E2886">
        <v>0</v>
      </c>
    </row>
    <row r="2887" spans="1:5">
      <c r="A2887">
        <v>19</v>
      </c>
      <c r="B2887">
        <v>-89.519000000000005</v>
      </c>
      <c r="C2887">
        <v>4</v>
      </c>
      <c r="D2887">
        <v>1000</v>
      </c>
      <c r="E2887">
        <v>0</v>
      </c>
    </row>
    <row r="2888" spans="1:5">
      <c r="A2888">
        <v>20</v>
      </c>
      <c r="B2888">
        <v>-89.406000000000006</v>
      </c>
      <c r="C2888">
        <v>4</v>
      </c>
      <c r="D2888">
        <v>1000</v>
      </c>
      <c r="E2888">
        <v>1</v>
      </c>
    </row>
    <row r="2889" spans="1:5">
      <c r="A2889">
        <v>21</v>
      </c>
      <c r="B2889">
        <v>-89.290999999999997</v>
      </c>
      <c r="C2889">
        <v>4</v>
      </c>
      <c r="D2889">
        <v>1000</v>
      </c>
      <c r="E2889">
        <v>0</v>
      </c>
    </row>
    <row r="2890" spans="1:5">
      <c r="A2890">
        <v>22</v>
      </c>
      <c r="B2890">
        <v>-89.177000000000007</v>
      </c>
      <c r="C2890">
        <v>4</v>
      </c>
      <c r="D2890">
        <v>1000</v>
      </c>
      <c r="E2890">
        <v>0</v>
      </c>
    </row>
    <row r="2891" spans="1:5">
      <c r="A2891">
        <v>23</v>
      </c>
      <c r="B2891">
        <v>-89.058000000000007</v>
      </c>
      <c r="C2891">
        <v>4</v>
      </c>
      <c r="D2891">
        <v>1000</v>
      </c>
      <c r="E2891">
        <v>0</v>
      </c>
    </row>
    <row r="2892" spans="1:5">
      <c r="A2892">
        <v>24</v>
      </c>
      <c r="B2892">
        <v>-88.941999999999993</v>
      </c>
      <c r="C2892">
        <v>4</v>
      </c>
      <c r="D2892">
        <v>1000</v>
      </c>
      <c r="E2892">
        <v>1</v>
      </c>
    </row>
    <row r="2893" spans="1:5">
      <c r="A2893">
        <v>25</v>
      </c>
      <c r="B2893">
        <v>-88.834999999999994</v>
      </c>
      <c r="C2893">
        <v>4</v>
      </c>
      <c r="D2893">
        <v>1000</v>
      </c>
      <c r="E2893">
        <v>0</v>
      </c>
    </row>
    <row r="2894" spans="1:5">
      <c r="A2894">
        <v>26</v>
      </c>
      <c r="B2894">
        <v>-88.73</v>
      </c>
      <c r="C2894">
        <v>4</v>
      </c>
      <c r="D2894">
        <v>1000</v>
      </c>
      <c r="E2894">
        <v>0</v>
      </c>
    </row>
    <row r="2895" spans="1:5">
      <c r="A2895">
        <v>27</v>
      </c>
      <c r="B2895">
        <v>-88.616</v>
      </c>
      <c r="C2895">
        <v>4</v>
      </c>
      <c r="D2895">
        <v>1000</v>
      </c>
      <c r="E2895">
        <v>0</v>
      </c>
    </row>
    <row r="2896" spans="1:5">
      <c r="A2896">
        <v>28</v>
      </c>
      <c r="B2896">
        <v>-88.495999999999995</v>
      </c>
      <c r="C2896">
        <v>4</v>
      </c>
      <c r="D2896">
        <v>1000</v>
      </c>
      <c r="E2896">
        <v>2</v>
      </c>
    </row>
    <row r="2897" spans="1:5">
      <c r="A2897">
        <v>29</v>
      </c>
      <c r="B2897">
        <v>-88.391000000000005</v>
      </c>
      <c r="C2897">
        <v>4</v>
      </c>
      <c r="D2897">
        <v>1000</v>
      </c>
      <c r="E2897">
        <v>2</v>
      </c>
    </row>
    <row r="2898" spans="1:5">
      <c r="A2898">
        <v>30</v>
      </c>
      <c r="B2898">
        <v>-88.272000000000006</v>
      </c>
      <c r="C2898">
        <v>4</v>
      </c>
      <c r="D2898">
        <v>1000</v>
      </c>
      <c r="E2898">
        <v>0</v>
      </c>
    </row>
    <row r="2899" spans="1:5">
      <c r="A2899">
        <v>31</v>
      </c>
      <c r="B2899">
        <v>-88.16</v>
      </c>
      <c r="C2899">
        <v>4</v>
      </c>
      <c r="D2899">
        <v>1000</v>
      </c>
      <c r="E2899">
        <v>1</v>
      </c>
    </row>
    <row r="2900" spans="1:5">
      <c r="A2900">
        <v>32</v>
      </c>
      <c r="B2900">
        <v>-88.052000000000007</v>
      </c>
      <c r="C2900">
        <v>4</v>
      </c>
      <c r="D2900">
        <v>1000</v>
      </c>
      <c r="E2900">
        <v>0</v>
      </c>
    </row>
    <row r="2901" spans="1:5">
      <c r="A2901" t="s">
        <v>0</v>
      </c>
    </row>
    <row r="2902" spans="1:5">
      <c r="A2902" t="s">
        <v>0</v>
      </c>
    </row>
    <row r="2903" spans="1:5">
      <c r="A2903" t="s">
        <v>0</v>
      </c>
    </row>
    <row r="2904" spans="1:5">
      <c r="A2904" t="s">
        <v>0</v>
      </c>
    </row>
    <row r="2905" spans="1:5">
      <c r="A2905" t="s">
        <v>136</v>
      </c>
    </row>
    <row r="2906" spans="1:5">
      <c r="A2906" t="s">
        <v>2</v>
      </c>
    </row>
    <row r="2907" spans="1:5">
      <c r="A2907" t="s">
        <v>3</v>
      </c>
    </row>
    <row r="2908" spans="1:5">
      <c r="A2908" t="s">
        <v>4</v>
      </c>
    </row>
    <row r="2909" spans="1:5">
      <c r="A2909" t="s">
        <v>137</v>
      </c>
    </row>
    <row r="2910" spans="1:5">
      <c r="A2910" t="s">
        <v>138</v>
      </c>
    </row>
    <row r="2911" spans="1:5">
      <c r="A2911" t="s">
        <v>7</v>
      </c>
    </row>
    <row r="2912" spans="1:5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181</v>
      </c>
      <c r="B2918" t="s">
        <v>160</v>
      </c>
      <c r="C2918" t="s">
        <v>163</v>
      </c>
      <c r="D2918" t="s">
        <v>180</v>
      </c>
      <c r="E2918" t="s">
        <v>179</v>
      </c>
      <c r="F2918" t="s">
        <v>200</v>
      </c>
    </row>
    <row r="2919" spans="1:10">
      <c r="A2919">
        <v>1</v>
      </c>
      <c r="B2919">
        <v>-91.947999999999993</v>
      </c>
      <c r="C2919">
        <v>659</v>
      </c>
      <c r="D2919">
        <v>175000</v>
      </c>
      <c r="E2919">
        <v>88</v>
      </c>
      <c r="F2919" s="3"/>
      <c r="J2919" t="s">
        <v>270</v>
      </c>
    </row>
    <row r="2920" spans="1:10">
      <c r="A2920">
        <v>2</v>
      </c>
      <c r="B2920">
        <v>-91.838999999999999</v>
      </c>
      <c r="C2920">
        <v>659</v>
      </c>
      <c r="D2920">
        <v>175000</v>
      </c>
      <c r="E2920">
        <v>111</v>
      </c>
      <c r="F2920" s="3"/>
    </row>
    <row r="2921" spans="1:10">
      <c r="A2921">
        <v>3</v>
      </c>
      <c r="B2921">
        <v>-91.724000000000004</v>
      </c>
      <c r="C2921">
        <v>659</v>
      </c>
      <c r="D2921">
        <v>175000</v>
      </c>
      <c r="E2921">
        <v>100</v>
      </c>
      <c r="F2921" s="3"/>
    </row>
    <row r="2922" spans="1:10">
      <c r="A2922">
        <v>4</v>
      </c>
      <c r="B2922">
        <v>-91.611999999999995</v>
      </c>
      <c r="C2922">
        <v>659</v>
      </c>
      <c r="D2922">
        <v>175000</v>
      </c>
      <c r="E2922">
        <v>97</v>
      </c>
      <c r="F2922" s="3">
        <v>96.65821082256214</v>
      </c>
    </row>
    <row r="2923" spans="1:10">
      <c r="A2923">
        <v>5</v>
      </c>
      <c r="B2923">
        <v>-91.5</v>
      </c>
      <c r="C2923">
        <v>659</v>
      </c>
      <c r="D2923">
        <v>175000</v>
      </c>
      <c r="E2923">
        <v>96</v>
      </c>
      <c r="F2923" s="3">
        <v>97.56648224923876</v>
      </c>
    </row>
    <row r="2924" spans="1:10">
      <c r="A2924">
        <v>6</v>
      </c>
      <c r="B2924">
        <v>-91.394000000000005</v>
      </c>
      <c r="C2924">
        <v>659</v>
      </c>
      <c r="D2924">
        <v>175000</v>
      </c>
      <c r="E2924">
        <v>95</v>
      </c>
      <c r="F2924" s="3">
        <v>98.770939940902451</v>
      </c>
    </row>
    <row r="2925" spans="1:10">
      <c r="A2925">
        <v>7</v>
      </c>
      <c r="B2925">
        <v>-91.281000000000006</v>
      </c>
      <c r="C2925">
        <v>659</v>
      </c>
      <c r="D2925">
        <v>175000</v>
      </c>
      <c r="E2925">
        <v>107</v>
      </c>
      <c r="F2925" s="3">
        <v>100.89473299139738</v>
      </c>
    </row>
    <row r="2926" spans="1:10">
      <c r="A2926">
        <v>8</v>
      </c>
      <c r="B2926">
        <v>-91.165000000000006</v>
      </c>
      <c r="C2926">
        <v>659</v>
      </c>
      <c r="D2926">
        <v>175000</v>
      </c>
      <c r="E2926">
        <v>94</v>
      </c>
      <c r="F2926" s="3">
        <v>104.91181098920741</v>
      </c>
    </row>
    <row r="2927" spans="1:10">
      <c r="A2927">
        <v>9</v>
      </c>
      <c r="B2927">
        <v>-91.049000000000007</v>
      </c>
      <c r="C2927">
        <v>659</v>
      </c>
      <c r="D2927">
        <v>175000</v>
      </c>
      <c r="E2927">
        <v>116</v>
      </c>
      <c r="F2927" s="3">
        <v>112.29897432086014</v>
      </c>
    </row>
    <row r="2928" spans="1:10">
      <c r="A2928">
        <v>10</v>
      </c>
      <c r="B2928">
        <v>-90.933999999999997</v>
      </c>
      <c r="C2928">
        <v>659</v>
      </c>
      <c r="D2928">
        <v>175000</v>
      </c>
      <c r="E2928">
        <v>134</v>
      </c>
      <c r="F2928" s="3">
        <v>124.80175615493746</v>
      </c>
    </row>
    <row r="2929" spans="1:6">
      <c r="A2929">
        <v>11</v>
      </c>
      <c r="B2929">
        <v>-90.823999999999998</v>
      </c>
      <c r="C2929">
        <v>659</v>
      </c>
      <c r="D2929">
        <v>175000</v>
      </c>
      <c r="E2929">
        <v>135</v>
      </c>
      <c r="F2929" s="3">
        <v>143.01055279778905</v>
      </c>
    </row>
    <row r="2930" spans="1:6">
      <c r="A2930">
        <v>12</v>
      </c>
      <c r="B2930">
        <v>-90.709000000000003</v>
      </c>
      <c r="C2930">
        <v>659</v>
      </c>
      <c r="D2930">
        <v>175000</v>
      </c>
      <c r="E2930">
        <v>177</v>
      </c>
      <c r="F2930" s="3">
        <v>168.73312255373571</v>
      </c>
    </row>
    <row r="2931" spans="1:6">
      <c r="A2931">
        <v>13</v>
      </c>
      <c r="B2931">
        <v>-90.594999999999999</v>
      </c>
      <c r="C2931">
        <v>659</v>
      </c>
      <c r="D2931">
        <v>175000</v>
      </c>
      <c r="E2931">
        <v>197</v>
      </c>
      <c r="F2931" s="3">
        <v>198.7446020932301</v>
      </c>
    </row>
    <row r="2932" spans="1:6">
      <c r="A2932">
        <v>14</v>
      </c>
      <c r="B2932">
        <v>-90.486999999999995</v>
      </c>
      <c r="C2932">
        <v>659</v>
      </c>
      <c r="D2932">
        <v>175000</v>
      </c>
      <c r="E2932">
        <v>205</v>
      </c>
      <c r="F2932" s="3">
        <v>226.86467395980074</v>
      </c>
    </row>
    <row r="2933" spans="1:6">
      <c r="A2933">
        <v>15</v>
      </c>
      <c r="B2933">
        <v>-90.372</v>
      </c>
      <c r="C2933">
        <v>659</v>
      </c>
      <c r="D2933">
        <v>175000</v>
      </c>
      <c r="E2933">
        <v>277</v>
      </c>
      <c r="F2933" s="3">
        <v>250.10963577999718</v>
      </c>
    </row>
    <row r="2934" spans="1:6">
      <c r="A2934">
        <v>16</v>
      </c>
      <c r="B2934">
        <v>-90.256</v>
      </c>
      <c r="C2934">
        <v>659</v>
      </c>
      <c r="D2934">
        <v>175000</v>
      </c>
      <c r="E2934">
        <v>252</v>
      </c>
      <c r="F2934" s="3">
        <v>260.54299791988632</v>
      </c>
    </row>
    <row r="2935" spans="1:6">
      <c r="A2935">
        <v>17</v>
      </c>
      <c r="B2935">
        <v>-90.14</v>
      </c>
      <c r="C2935">
        <v>659</v>
      </c>
      <c r="D2935">
        <v>175000</v>
      </c>
      <c r="E2935">
        <v>270</v>
      </c>
      <c r="F2935" s="3">
        <v>255.04759774769673</v>
      </c>
    </row>
    <row r="2936" spans="1:6">
      <c r="A2936">
        <v>18</v>
      </c>
      <c r="B2936">
        <v>-90.025000000000006</v>
      </c>
      <c r="C2936">
        <v>659</v>
      </c>
      <c r="D2936">
        <v>175000</v>
      </c>
      <c r="E2936">
        <v>244</v>
      </c>
      <c r="F2936" s="3">
        <v>235.68776633628531</v>
      </c>
    </row>
    <row r="2937" spans="1:6">
      <c r="A2937">
        <v>19</v>
      </c>
      <c r="B2937">
        <v>-89.918999999999997</v>
      </c>
      <c r="C2937">
        <v>659</v>
      </c>
      <c r="D2937">
        <v>175000</v>
      </c>
      <c r="E2937">
        <v>198</v>
      </c>
      <c r="F2937" s="3">
        <v>210.32565047463413</v>
      </c>
    </row>
    <row r="2938" spans="1:6">
      <c r="A2938">
        <v>20</v>
      </c>
      <c r="B2938">
        <v>-89.805999999999997</v>
      </c>
      <c r="C2938">
        <v>659</v>
      </c>
      <c r="D2938">
        <v>175000</v>
      </c>
      <c r="E2938">
        <v>173</v>
      </c>
      <c r="F2938" s="3">
        <v>181.51797344322651</v>
      </c>
    </row>
    <row r="2939" spans="1:6">
      <c r="A2939">
        <v>21</v>
      </c>
      <c r="B2939">
        <v>-89.691000000000003</v>
      </c>
      <c r="C2939">
        <v>659</v>
      </c>
      <c r="D2939">
        <v>175000</v>
      </c>
      <c r="E2939">
        <v>144</v>
      </c>
      <c r="F2939" s="3">
        <v>155.71566647952406</v>
      </c>
    </row>
    <row r="2940" spans="1:6">
      <c r="A2940">
        <v>22</v>
      </c>
      <c r="B2940">
        <v>-89.576999999999998</v>
      </c>
      <c r="C2940">
        <v>659</v>
      </c>
      <c r="D2940">
        <v>175000</v>
      </c>
      <c r="E2940">
        <v>147</v>
      </c>
      <c r="F2940" s="3">
        <v>136.57750886649595</v>
      </c>
    </row>
    <row r="2941" spans="1:6">
      <c r="A2941">
        <v>23</v>
      </c>
      <c r="B2941">
        <v>-89.457999999999998</v>
      </c>
      <c r="C2941">
        <v>659</v>
      </c>
      <c r="D2941">
        <v>175000</v>
      </c>
      <c r="E2941">
        <v>135</v>
      </c>
      <c r="F2941" s="3">
        <v>123.79514703224625</v>
      </c>
    </row>
    <row r="2942" spans="1:6">
      <c r="A2942">
        <v>24</v>
      </c>
      <c r="B2942">
        <v>-89.341999999999999</v>
      </c>
      <c r="C2942">
        <v>659</v>
      </c>
      <c r="D2942">
        <v>175000</v>
      </c>
      <c r="E2942">
        <v>137</v>
      </c>
      <c r="F2942" s="3">
        <v>117.01315073011773</v>
      </c>
    </row>
    <row r="2943" spans="1:6">
      <c r="A2943">
        <v>25</v>
      </c>
      <c r="B2943">
        <v>-89.234999999999999</v>
      </c>
      <c r="C2943">
        <v>659</v>
      </c>
      <c r="D2943">
        <v>175000</v>
      </c>
      <c r="E2943">
        <v>121</v>
      </c>
      <c r="F2943" s="3">
        <v>114.0783169646279</v>
      </c>
    </row>
    <row r="2944" spans="1:6">
      <c r="A2944">
        <v>26</v>
      </c>
      <c r="B2944">
        <v>-89.13</v>
      </c>
      <c r="C2944">
        <v>659</v>
      </c>
      <c r="D2944">
        <v>175000</v>
      </c>
      <c r="E2944">
        <v>113</v>
      </c>
      <c r="F2944" s="3">
        <v>113.01387414069104</v>
      </c>
    </row>
    <row r="2945" spans="1:6">
      <c r="A2945">
        <v>27</v>
      </c>
      <c r="B2945">
        <v>-89.016000000000005</v>
      </c>
      <c r="C2945">
        <v>659</v>
      </c>
      <c r="D2945">
        <v>175000</v>
      </c>
      <c r="E2945">
        <v>106</v>
      </c>
      <c r="F2945" s="3">
        <v>112.91605201005491</v>
      </c>
    </row>
    <row r="2946" spans="1:6">
      <c r="A2946">
        <v>28</v>
      </c>
      <c r="B2946">
        <v>-88.896000000000001</v>
      </c>
      <c r="C2946">
        <v>659</v>
      </c>
      <c r="D2946">
        <v>175000</v>
      </c>
      <c r="E2946">
        <v>109</v>
      </c>
      <c r="F2946" s="3">
        <v>113.34791715549065</v>
      </c>
    </row>
    <row r="2947" spans="1:6">
      <c r="A2947">
        <v>29</v>
      </c>
      <c r="B2947">
        <v>-88.790999999999997</v>
      </c>
      <c r="C2947">
        <v>659</v>
      </c>
      <c r="D2947">
        <v>175000</v>
      </c>
      <c r="E2947">
        <v>128</v>
      </c>
      <c r="F2947" s="3">
        <v>113.90340671256419</v>
      </c>
    </row>
    <row r="2948" spans="1:6">
      <c r="A2948">
        <v>30</v>
      </c>
      <c r="B2948">
        <v>-88.671999999999997</v>
      </c>
      <c r="C2948">
        <v>659</v>
      </c>
      <c r="D2948">
        <v>175000</v>
      </c>
      <c r="E2948">
        <v>110</v>
      </c>
      <c r="F2948" s="3">
        <v>114.60237746059437</v>
      </c>
    </row>
    <row r="2949" spans="1:6">
      <c r="A2949">
        <v>31</v>
      </c>
      <c r="B2949">
        <v>-88.56</v>
      </c>
      <c r="C2949">
        <v>659</v>
      </c>
      <c r="D2949">
        <v>175000</v>
      </c>
      <c r="E2949">
        <v>116</v>
      </c>
      <c r="F2949" s="3">
        <v>115.28182085714566</v>
      </c>
    </row>
    <row r="2950" spans="1:6">
      <c r="A2950">
        <v>32</v>
      </c>
      <c r="B2950">
        <v>-88.451999999999998</v>
      </c>
      <c r="C2950">
        <v>659</v>
      </c>
      <c r="D2950">
        <v>175000</v>
      </c>
      <c r="E2950">
        <v>101</v>
      </c>
      <c r="F2950" s="3">
        <v>115.94252119713968</v>
      </c>
    </row>
    <row r="2951" spans="1:6">
      <c r="A2951" t="s">
        <v>0</v>
      </c>
    </row>
    <row r="2952" spans="1:6">
      <c r="A2952" t="s">
        <v>0</v>
      </c>
    </row>
    <row r="2953" spans="1:6">
      <c r="A2953" t="s">
        <v>0</v>
      </c>
    </row>
    <row r="2954" spans="1:6">
      <c r="A2954" t="s">
        <v>0</v>
      </c>
    </row>
    <row r="2955" spans="1:6">
      <c r="A2955" t="s">
        <v>139</v>
      </c>
    </row>
    <row r="2956" spans="1:6">
      <c r="A2956" t="s">
        <v>2</v>
      </c>
    </row>
    <row r="2957" spans="1:6">
      <c r="A2957" t="s">
        <v>3</v>
      </c>
    </row>
    <row r="2958" spans="1:6">
      <c r="A2958" t="s">
        <v>4</v>
      </c>
    </row>
    <row r="2959" spans="1:6">
      <c r="A2959" t="s">
        <v>137</v>
      </c>
    </row>
    <row r="2960" spans="1:6">
      <c r="A2960" t="s">
        <v>140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181</v>
      </c>
      <c r="B2968" t="s">
        <v>160</v>
      </c>
      <c r="C2968" t="s">
        <v>163</v>
      </c>
      <c r="D2968" t="s">
        <v>180</v>
      </c>
      <c r="E2968" t="s">
        <v>179</v>
      </c>
      <c r="F2968" t="s">
        <v>200</v>
      </c>
    </row>
    <row r="2969" spans="1:10">
      <c r="A2969">
        <v>1</v>
      </c>
      <c r="B2969">
        <v>-91.947999999999993</v>
      </c>
      <c r="C2969">
        <v>662</v>
      </c>
      <c r="D2969">
        <v>175000</v>
      </c>
      <c r="E2969">
        <v>75</v>
      </c>
      <c r="F2969" s="3"/>
      <c r="J2969" t="s">
        <v>271</v>
      </c>
    </row>
    <row r="2970" spans="1:10">
      <c r="A2970">
        <v>2</v>
      </c>
      <c r="B2970">
        <v>-91.838999999999999</v>
      </c>
      <c r="C2970">
        <v>662</v>
      </c>
      <c r="D2970">
        <v>175000</v>
      </c>
      <c r="E2970">
        <v>87</v>
      </c>
      <c r="F2970" s="3"/>
    </row>
    <row r="2971" spans="1:10">
      <c r="A2971">
        <v>3</v>
      </c>
      <c r="B2971">
        <v>-91.724000000000004</v>
      </c>
      <c r="C2971">
        <v>662</v>
      </c>
      <c r="D2971">
        <v>175000</v>
      </c>
      <c r="E2971">
        <v>94</v>
      </c>
      <c r="F2971" s="3"/>
    </row>
    <row r="2972" spans="1:10">
      <c r="A2972">
        <v>4</v>
      </c>
      <c r="B2972">
        <v>-91.611999999999995</v>
      </c>
      <c r="C2972">
        <v>662</v>
      </c>
      <c r="D2972">
        <v>175000</v>
      </c>
      <c r="E2972">
        <v>106</v>
      </c>
      <c r="F2972" s="3">
        <v>101.49183757452596</v>
      </c>
    </row>
    <row r="2973" spans="1:10">
      <c r="A2973">
        <v>5</v>
      </c>
      <c r="B2973">
        <v>-91.5</v>
      </c>
      <c r="C2973">
        <v>662</v>
      </c>
      <c r="D2973">
        <v>175000</v>
      </c>
      <c r="E2973">
        <v>88</v>
      </c>
      <c r="F2973" s="3">
        <v>102.27231917174016</v>
      </c>
    </row>
    <row r="2974" spans="1:10">
      <c r="A2974">
        <v>6</v>
      </c>
      <c r="B2974">
        <v>-91.394000000000005</v>
      </c>
      <c r="C2974">
        <v>662</v>
      </c>
      <c r="D2974">
        <v>175000</v>
      </c>
      <c r="E2974">
        <v>99</v>
      </c>
      <c r="F2974" s="3">
        <v>103.17976068122235</v>
      </c>
    </row>
    <row r="2975" spans="1:10">
      <c r="A2975">
        <v>7</v>
      </c>
      <c r="B2975">
        <v>-91.281000000000006</v>
      </c>
      <c r="C2975">
        <v>662</v>
      </c>
      <c r="D2975">
        <v>175000</v>
      </c>
      <c r="E2975">
        <v>103</v>
      </c>
      <c r="F2975" s="3">
        <v>104.65829710026576</v>
      </c>
    </row>
    <row r="2976" spans="1:10">
      <c r="A2976">
        <v>8</v>
      </c>
      <c r="B2976">
        <v>-91.165000000000006</v>
      </c>
      <c r="C2976">
        <v>662</v>
      </c>
      <c r="D2976">
        <v>175000</v>
      </c>
      <c r="E2976">
        <v>124</v>
      </c>
      <c r="F2976" s="3">
        <v>107.54019852236483</v>
      </c>
    </row>
    <row r="2977" spans="1:6">
      <c r="A2977">
        <v>9</v>
      </c>
      <c r="B2977">
        <v>-91.049000000000007</v>
      </c>
      <c r="C2977">
        <v>662</v>
      </c>
      <c r="D2977">
        <v>175000</v>
      </c>
      <c r="E2977">
        <v>123</v>
      </c>
      <c r="F2977" s="3">
        <v>113.41452928422423</v>
      </c>
    </row>
    <row r="2978" spans="1:6">
      <c r="A2978">
        <v>10</v>
      </c>
      <c r="B2978">
        <v>-90.933999999999997</v>
      </c>
      <c r="C2978">
        <v>662</v>
      </c>
      <c r="D2978">
        <v>175000</v>
      </c>
      <c r="E2978">
        <v>115</v>
      </c>
      <c r="F2978" s="3">
        <v>124.60903786406635</v>
      </c>
    </row>
    <row r="2979" spans="1:6">
      <c r="A2979">
        <v>11</v>
      </c>
      <c r="B2979">
        <v>-90.823999999999998</v>
      </c>
      <c r="C2979">
        <v>662</v>
      </c>
      <c r="D2979">
        <v>175000</v>
      </c>
      <c r="E2979">
        <v>148</v>
      </c>
      <c r="F2979" s="3">
        <v>142.69996329883929</v>
      </c>
    </row>
    <row r="2980" spans="1:6">
      <c r="A2980">
        <v>12</v>
      </c>
      <c r="B2980">
        <v>-90.709000000000003</v>
      </c>
      <c r="C2980">
        <v>662</v>
      </c>
      <c r="D2980">
        <v>175000</v>
      </c>
      <c r="E2980">
        <v>169</v>
      </c>
      <c r="F2980" s="3">
        <v>170.45589754895195</v>
      </c>
    </row>
    <row r="2981" spans="1:6">
      <c r="A2981">
        <v>13</v>
      </c>
      <c r="B2981">
        <v>-90.594999999999999</v>
      </c>
      <c r="C2981">
        <v>662</v>
      </c>
      <c r="D2981">
        <v>175000</v>
      </c>
      <c r="E2981">
        <v>190</v>
      </c>
      <c r="F2981" s="3">
        <v>204.6896574330446</v>
      </c>
    </row>
    <row r="2982" spans="1:6">
      <c r="A2982">
        <v>14</v>
      </c>
      <c r="B2982">
        <v>-90.486999999999995</v>
      </c>
      <c r="C2982">
        <v>662</v>
      </c>
      <c r="D2982">
        <v>175000</v>
      </c>
      <c r="E2982">
        <v>239</v>
      </c>
      <c r="F2982" s="3">
        <v>237.39808440102604</v>
      </c>
    </row>
    <row r="2983" spans="1:6">
      <c r="A2983">
        <v>15</v>
      </c>
      <c r="B2983">
        <v>-90.372</v>
      </c>
      <c r="C2983">
        <v>662</v>
      </c>
      <c r="D2983">
        <v>175000</v>
      </c>
      <c r="E2983">
        <v>276</v>
      </c>
      <c r="F2983" s="3">
        <v>263.44521235086461</v>
      </c>
    </row>
    <row r="2984" spans="1:6">
      <c r="A2984">
        <v>16</v>
      </c>
      <c r="B2984">
        <v>-90.256</v>
      </c>
      <c r="C2984">
        <v>662</v>
      </c>
      <c r="D2984">
        <v>175000</v>
      </c>
      <c r="E2984">
        <v>289</v>
      </c>
      <c r="F2984" s="3">
        <v>272.16275876941057</v>
      </c>
    </row>
    <row r="2985" spans="1:6">
      <c r="A2985">
        <v>17</v>
      </c>
      <c r="B2985">
        <v>-90.14</v>
      </c>
      <c r="C2985">
        <v>662</v>
      </c>
      <c r="D2985">
        <v>175000</v>
      </c>
      <c r="E2985">
        <v>256</v>
      </c>
      <c r="F2985" s="3">
        <v>260.34552339933583</v>
      </c>
    </row>
    <row r="2986" spans="1:6">
      <c r="A2986">
        <v>18</v>
      </c>
      <c r="B2986">
        <v>-90.025000000000006</v>
      </c>
      <c r="C2986">
        <v>662</v>
      </c>
      <c r="D2986">
        <v>175000</v>
      </c>
      <c r="E2986">
        <v>216</v>
      </c>
      <c r="F2986" s="3">
        <v>232.82719184401992</v>
      </c>
    </row>
    <row r="2987" spans="1:6">
      <c r="A2987">
        <v>19</v>
      </c>
      <c r="B2987">
        <v>-89.918999999999997</v>
      </c>
      <c r="C2987">
        <v>662</v>
      </c>
      <c r="D2987">
        <v>175000</v>
      </c>
      <c r="E2987">
        <v>208</v>
      </c>
      <c r="F2987" s="3">
        <v>201.41721584299668</v>
      </c>
    </row>
    <row r="2988" spans="1:6">
      <c r="A2988">
        <v>20</v>
      </c>
      <c r="B2988">
        <v>-89.805999999999997</v>
      </c>
      <c r="C2988">
        <v>662</v>
      </c>
      <c r="D2988">
        <v>175000</v>
      </c>
      <c r="E2988">
        <v>160</v>
      </c>
      <c r="F2988" s="3">
        <v>169.89919493895053</v>
      </c>
    </row>
    <row r="2989" spans="1:6">
      <c r="A2989">
        <v>21</v>
      </c>
      <c r="B2989">
        <v>-89.691000000000003</v>
      </c>
      <c r="C2989">
        <v>662</v>
      </c>
      <c r="D2989">
        <v>175000</v>
      </c>
      <c r="E2989">
        <v>147</v>
      </c>
      <c r="F2989" s="3">
        <v>145.39686310745861</v>
      </c>
    </row>
    <row r="2990" spans="1:6">
      <c r="A2990">
        <v>22</v>
      </c>
      <c r="B2990">
        <v>-89.576999999999998</v>
      </c>
      <c r="C2990">
        <v>662</v>
      </c>
      <c r="D2990">
        <v>175000</v>
      </c>
      <c r="E2990">
        <v>142</v>
      </c>
      <c r="F2990" s="3">
        <v>129.9920254022993</v>
      </c>
    </row>
    <row r="2991" spans="1:6">
      <c r="A2991">
        <v>23</v>
      </c>
      <c r="B2991">
        <v>-89.457999999999998</v>
      </c>
      <c r="C2991">
        <v>662</v>
      </c>
      <c r="D2991">
        <v>175000</v>
      </c>
      <c r="E2991">
        <v>137</v>
      </c>
      <c r="F2991" s="3">
        <v>121.58725395506961</v>
      </c>
    </row>
    <row r="2992" spans="1:6">
      <c r="A2992">
        <v>24</v>
      </c>
      <c r="B2992">
        <v>-89.341999999999999</v>
      </c>
      <c r="C2992">
        <v>662</v>
      </c>
      <c r="D2992">
        <v>175000</v>
      </c>
      <c r="E2992">
        <v>128</v>
      </c>
      <c r="F2992" s="3">
        <v>118.19714912078493</v>
      </c>
    </row>
    <row r="2993" spans="1:6">
      <c r="A2993">
        <v>25</v>
      </c>
      <c r="B2993">
        <v>-89.234999999999999</v>
      </c>
      <c r="C2993">
        <v>662</v>
      </c>
      <c r="D2993">
        <v>175000</v>
      </c>
      <c r="E2993">
        <v>125</v>
      </c>
      <c r="F2993" s="3">
        <v>117.29031398161175</v>
      </c>
    </row>
    <row r="2994" spans="1:6">
      <c r="A2994">
        <v>26</v>
      </c>
      <c r="B2994">
        <v>-89.13</v>
      </c>
      <c r="C2994">
        <v>662</v>
      </c>
      <c r="D2994">
        <v>175000</v>
      </c>
      <c r="E2994">
        <v>102</v>
      </c>
      <c r="F2994" s="3">
        <v>117.35442868407354</v>
      </c>
    </row>
    <row r="2995" spans="1:6">
      <c r="A2995">
        <v>27</v>
      </c>
      <c r="B2995">
        <v>-89.016000000000005</v>
      </c>
      <c r="C2995">
        <v>662</v>
      </c>
      <c r="D2995">
        <v>175000</v>
      </c>
      <c r="E2995">
        <v>135</v>
      </c>
      <c r="F2995" s="3">
        <v>117.85591837416808</v>
      </c>
    </row>
    <row r="2996" spans="1:6">
      <c r="A2996">
        <v>28</v>
      </c>
      <c r="B2996">
        <v>-88.896000000000001</v>
      </c>
      <c r="C2996">
        <v>662</v>
      </c>
      <c r="D2996">
        <v>175000</v>
      </c>
      <c r="E2996">
        <v>110</v>
      </c>
      <c r="F2996" s="3">
        <v>118.54916423749006</v>
      </c>
    </row>
    <row r="2997" spans="1:6">
      <c r="A2997">
        <v>29</v>
      </c>
      <c r="B2997">
        <v>-88.790999999999997</v>
      </c>
      <c r="C2997">
        <v>662</v>
      </c>
      <c r="D2997">
        <v>175000</v>
      </c>
      <c r="E2997">
        <v>121</v>
      </c>
      <c r="F2997" s="3">
        <v>119.1961096866027</v>
      </c>
    </row>
    <row r="2998" spans="1:6">
      <c r="A2998">
        <v>30</v>
      </c>
      <c r="B2998">
        <v>-88.671999999999997</v>
      </c>
      <c r="C2998">
        <v>662</v>
      </c>
      <c r="D2998">
        <v>175000</v>
      </c>
      <c r="E2998">
        <v>106</v>
      </c>
      <c r="F2998" s="3">
        <v>119.9405995206364</v>
      </c>
    </row>
    <row r="2999" spans="1:6">
      <c r="A2999">
        <v>31</v>
      </c>
      <c r="B2999">
        <v>-88.56</v>
      </c>
      <c r="C2999">
        <v>662</v>
      </c>
      <c r="D2999">
        <v>175000</v>
      </c>
      <c r="E2999">
        <v>127</v>
      </c>
      <c r="F2999" s="3">
        <v>120.64379109102784</v>
      </c>
    </row>
    <row r="3000" spans="1:6">
      <c r="A3000">
        <v>32</v>
      </c>
      <c r="B3000">
        <v>-88.451999999999998</v>
      </c>
      <c r="C3000">
        <v>662</v>
      </c>
      <c r="D3000">
        <v>175000</v>
      </c>
      <c r="E3000">
        <v>114</v>
      </c>
      <c r="F3000" s="3">
        <v>121.32230446803983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141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137</v>
      </c>
    </row>
    <row r="3010" spans="1:10">
      <c r="A3010" t="s">
        <v>142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181</v>
      </c>
      <c r="B3018" t="s">
        <v>160</v>
      </c>
      <c r="C3018" t="s">
        <v>163</v>
      </c>
      <c r="D3018" t="s">
        <v>180</v>
      </c>
      <c r="E3018" t="s">
        <v>179</v>
      </c>
      <c r="F3018" t="s">
        <v>200</v>
      </c>
    </row>
    <row r="3019" spans="1:10">
      <c r="A3019">
        <v>1</v>
      </c>
      <c r="B3019">
        <v>-91.947999999999993</v>
      </c>
      <c r="C3019">
        <v>660</v>
      </c>
      <c r="D3019">
        <v>175000</v>
      </c>
      <c r="E3019">
        <v>99</v>
      </c>
      <c r="F3019" s="3"/>
      <c r="J3019" t="s">
        <v>272</v>
      </c>
    </row>
    <row r="3020" spans="1:10">
      <c r="A3020">
        <v>2</v>
      </c>
      <c r="B3020">
        <v>-91.838999999999999</v>
      </c>
      <c r="C3020">
        <v>660</v>
      </c>
      <c r="D3020">
        <v>175000</v>
      </c>
      <c r="E3020">
        <v>87</v>
      </c>
      <c r="F3020" s="3"/>
    </row>
    <row r="3021" spans="1:10">
      <c r="A3021">
        <v>3</v>
      </c>
      <c r="B3021">
        <v>-91.724000000000004</v>
      </c>
      <c r="C3021">
        <v>660</v>
      </c>
      <c r="D3021">
        <v>175000</v>
      </c>
      <c r="E3021">
        <v>101</v>
      </c>
      <c r="F3021" s="3"/>
    </row>
    <row r="3022" spans="1:10">
      <c r="A3022">
        <v>4</v>
      </c>
      <c r="B3022">
        <v>-91.611999999999995</v>
      </c>
      <c r="C3022">
        <v>660</v>
      </c>
      <c r="D3022">
        <v>175000</v>
      </c>
      <c r="E3022">
        <v>108</v>
      </c>
      <c r="F3022" s="3">
        <v>117.06245323992694</v>
      </c>
    </row>
    <row r="3023" spans="1:10">
      <c r="A3023">
        <v>5</v>
      </c>
      <c r="B3023">
        <v>-91.5</v>
      </c>
      <c r="C3023">
        <v>660</v>
      </c>
      <c r="D3023">
        <v>175000</v>
      </c>
      <c r="E3023">
        <v>110</v>
      </c>
      <c r="F3023" s="3">
        <v>117.55316567253104</v>
      </c>
    </row>
    <row r="3024" spans="1:10">
      <c r="A3024">
        <v>6</v>
      </c>
      <c r="B3024">
        <v>-91.394000000000005</v>
      </c>
      <c r="C3024">
        <v>660</v>
      </c>
      <c r="D3024">
        <v>175000</v>
      </c>
      <c r="E3024">
        <v>122</v>
      </c>
      <c r="F3024" s="3">
        <v>118.68875552582557</v>
      </c>
    </row>
    <row r="3025" spans="1:6">
      <c r="A3025">
        <v>7</v>
      </c>
      <c r="B3025">
        <v>-91.281000000000006</v>
      </c>
      <c r="C3025">
        <v>660</v>
      </c>
      <c r="D3025">
        <v>175000</v>
      </c>
      <c r="E3025">
        <v>135</v>
      </c>
      <c r="F3025" s="3">
        <v>121.22592869317248</v>
      </c>
    </row>
    <row r="3026" spans="1:6">
      <c r="A3026">
        <v>8</v>
      </c>
      <c r="B3026">
        <v>-91.165000000000006</v>
      </c>
      <c r="C3026">
        <v>660</v>
      </c>
      <c r="D3026">
        <v>175000</v>
      </c>
      <c r="E3026">
        <v>125</v>
      </c>
      <c r="F3026" s="3">
        <v>126.20169673739521</v>
      </c>
    </row>
    <row r="3027" spans="1:6">
      <c r="A3027">
        <v>9</v>
      </c>
      <c r="B3027">
        <v>-91.049000000000007</v>
      </c>
      <c r="C3027">
        <v>660</v>
      </c>
      <c r="D3027">
        <v>175000</v>
      </c>
      <c r="E3027">
        <v>152</v>
      </c>
      <c r="F3027" s="3">
        <v>134.74452522540108</v>
      </c>
    </row>
    <row r="3028" spans="1:6">
      <c r="A3028">
        <v>10</v>
      </c>
      <c r="B3028">
        <v>-90.933999999999997</v>
      </c>
      <c r="C3028">
        <v>660</v>
      </c>
      <c r="D3028">
        <v>175000</v>
      </c>
      <c r="E3028">
        <v>155</v>
      </c>
      <c r="F3028" s="3">
        <v>147.70970807530841</v>
      </c>
    </row>
    <row r="3029" spans="1:6">
      <c r="A3029">
        <v>11</v>
      </c>
      <c r="B3029">
        <v>-90.823999999999998</v>
      </c>
      <c r="C3029">
        <v>660</v>
      </c>
      <c r="D3029">
        <v>175000</v>
      </c>
      <c r="E3029">
        <v>160</v>
      </c>
      <c r="F3029" s="3">
        <v>164.5012974178525</v>
      </c>
    </row>
    <row r="3030" spans="1:6">
      <c r="A3030">
        <v>12</v>
      </c>
      <c r="B3030">
        <v>-90.709000000000003</v>
      </c>
      <c r="C3030">
        <v>660</v>
      </c>
      <c r="D3030">
        <v>175000</v>
      </c>
      <c r="E3030">
        <v>183</v>
      </c>
      <c r="F3030" s="3">
        <v>185.56288497110705</v>
      </c>
    </row>
    <row r="3031" spans="1:6">
      <c r="A3031">
        <v>13</v>
      </c>
      <c r="B3031">
        <v>-90.594999999999999</v>
      </c>
      <c r="C3031">
        <v>660</v>
      </c>
      <c r="D3031">
        <v>175000</v>
      </c>
      <c r="E3031">
        <v>193</v>
      </c>
      <c r="F3031" s="3">
        <v>207.33196645432255</v>
      </c>
    </row>
    <row r="3032" spans="1:6">
      <c r="A3032">
        <v>14</v>
      </c>
      <c r="B3032">
        <v>-90.486999999999995</v>
      </c>
      <c r="C3032">
        <v>660</v>
      </c>
      <c r="D3032">
        <v>175000</v>
      </c>
      <c r="E3032">
        <v>223</v>
      </c>
      <c r="F3032" s="3">
        <v>225.27159912035597</v>
      </c>
    </row>
    <row r="3033" spans="1:6">
      <c r="A3033">
        <v>15</v>
      </c>
      <c r="B3033">
        <v>-90.372</v>
      </c>
      <c r="C3033">
        <v>660</v>
      </c>
      <c r="D3033">
        <v>175000</v>
      </c>
      <c r="E3033">
        <v>251</v>
      </c>
      <c r="F3033" s="3">
        <v>237.5755266194748</v>
      </c>
    </row>
    <row r="3034" spans="1:6">
      <c r="A3034">
        <v>16</v>
      </c>
      <c r="B3034">
        <v>-90.256</v>
      </c>
      <c r="C3034">
        <v>660</v>
      </c>
      <c r="D3034">
        <v>175000</v>
      </c>
      <c r="E3034">
        <v>222</v>
      </c>
      <c r="F3034" s="3">
        <v>239.95878496465133</v>
      </c>
    </row>
    <row r="3035" spans="1:6">
      <c r="A3035">
        <v>17</v>
      </c>
      <c r="B3035">
        <v>-90.14</v>
      </c>
      <c r="C3035">
        <v>660</v>
      </c>
      <c r="D3035">
        <v>175000</v>
      </c>
      <c r="E3035">
        <v>255</v>
      </c>
      <c r="F3035" s="3">
        <v>231.64397850426315</v>
      </c>
    </row>
    <row r="3036" spans="1:6">
      <c r="A3036">
        <v>18</v>
      </c>
      <c r="B3036">
        <v>-90.025000000000006</v>
      </c>
      <c r="C3036">
        <v>660</v>
      </c>
      <c r="D3036">
        <v>175000</v>
      </c>
      <c r="E3036">
        <v>221</v>
      </c>
      <c r="F3036" s="3">
        <v>214.84389664016481</v>
      </c>
    </row>
    <row r="3037" spans="1:6">
      <c r="A3037">
        <v>19</v>
      </c>
      <c r="B3037">
        <v>-89.918999999999997</v>
      </c>
      <c r="C3037">
        <v>660</v>
      </c>
      <c r="D3037">
        <v>175000</v>
      </c>
      <c r="E3037">
        <v>185</v>
      </c>
      <c r="F3037" s="3">
        <v>195.0759771048366</v>
      </c>
    </row>
    <row r="3038" spans="1:6">
      <c r="A3038">
        <v>20</v>
      </c>
      <c r="B3038">
        <v>-89.805999999999997</v>
      </c>
      <c r="C3038">
        <v>660</v>
      </c>
      <c r="D3038">
        <v>175000</v>
      </c>
      <c r="E3038">
        <v>179</v>
      </c>
      <c r="F3038" s="3">
        <v>173.29210808712173</v>
      </c>
    </row>
    <row r="3039" spans="1:6">
      <c r="A3039">
        <v>21</v>
      </c>
      <c r="B3039">
        <v>-89.691000000000003</v>
      </c>
      <c r="C3039">
        <v>660</v>
      </c>
      <c r="D3039">
        <v>175000</v>
      </c>
      <c r="E3039">
        <v>162</v>
      </c>
      <c r="F3039" s="3">
        <v>153.61452137453796</v>
      </c>
    </row>
    <row r="3040" spans="1:6">
      <c r="A3040">
        <v>22</v>
      </c>
      <c r="B3040">
        <v>-89.576999999999998</v>
      </c>
      <c r="C3040">
        <v>660</v>
      </c>
      <c r="D3040">
        <v>175000</v>
      </c>
      <c r="E3040">
        <v>133</v>
      </c>
      <c r="F3040" s="3">
        <v>138.41753537521168</v>
      </c>
    </row>
    <row r="3041" spans="1:6">
      <c r="A3041">
        <v>23</v>
      </c>
      <c r="B3041">
        <v>-89.457999999999998</v>
      </c>
      <c r="C3041">
        <v>660</v>
      </c>
      <c r="D3041">
        <v>175000</v>
      </c>
      <c r="E3041">
        <v>108</v>
      </c>
      <c r="F3041" s="3">
        <v>127.47662006876996</v>
      </c>
    </row>
    <row r="3042" spans="1:6">
      <c r="A3042">
        <v>24</v>
      </c>
      <c r="B3042">
        <v>-89.341999999999999</v>
      </c>
      <c r="C3042">
        <v>660</v>
      </c>
      <c r="D3042">
        <v>175000</v>
      </c>
      <c r="E3042">
        <v>131</v>
      </c>
      <c r="F3042" s="3">
        <v>120.90497046993613</v>
      </c>
    </row>
    <row r="3043" spans="1:6">
      <c r="A3043">
        <v>25</v>
      </c>
      <c r="B3043">
        <v>-89.234999999999999</v>
      </c>
      <c r="C3043">
        <v>660</v>
      </c>
      <c r="D3043">
        <v>175000</v>
      </c>
      <c r="E3043">
        <v>103</v>
      </c>
      <c r="F3043" s="3">
        <v>117.41929586792159</v>
      </c>
    </row>
    <row r="3044" spans="1:6">
      <c r="A3044">
        <v>26</v>
      </c>
      <c r="B3044">
        <v>-89.13</v>
      </c>
      <c r="C3044">
        <v>660</v>
      </c>
      <c r="D3044">
        <v>175000</v>
      </c>
      <c r="E3044">
        <v>122</v>
      </c>
      <c r="F3044" s="3">
        <v>115.5375660984955</v>
      </c>
    </row>
    <row r="3045" spans="1:6">
      <c r="A3045">
        <v>27</v>
      </c>
      <c r="B3045">
        <v>-89.016000000000005</v>
      </c>
      <c r="C3045">
        <v>660</v>
      </c>
      <c r="D3045">
        <v>175000</v>
      </c>
      <c r="E3045">
        <v>130</v>
      </c>
      <c r="F3045" s="3">
        <v>114.48864689282753</v>
      </c>
    </row>
    <row r="3046" spans="1:6">
      <c r="A3046">
        <v>28</v>
      </c>
      <c r="B3046">
        <v>-88.896000000000001</v>
      </c>
      <c r="C3046">
        <v>660</v>
      </c>
      <c r="D3046">
        <v>175000</v>
      </c>
      <c r="E3046">
        <v>115</v>
      </c>
      <c r="F3046" s="3">
        <v>113.95249031010569</v>
      </c>
    </row>
    <row r="3047" spans="1:6">
      <c r="A3047">
        <v>29</v>
      </c>
      <c r="B3047">
        <v>-88.790999999999997</v>
      </c>
      <c r="C3047">
        <v>660</v>
      </c>
      <c r="D3047">
        <v>175000</v>
      </c>
      <c r="E3047">
        <v>105</v>
      </c>
      <c r="F3047" s="3">
        <v>113.70069174426412</v>
      </c>
    </row>
    <row r="3048" spans="1:6">
      <c r="A3048">
        <v>30</v>
      </c>
      <c r="B3048">
        <v>-88.671999999999997</v>
      </c>
      <c r="C3048">
        <v>660</v>
      </c>
      <c r="D3048">
        <v>175000</v>
      </c>
      <c r="E3048">
        <v>111</v>
      </c>
      <c r="F3048" s="3">
        <v>113.51502778851319</v>
      </c>
    </row>
    <row r="3049" spans="1:6">
      <c r="A3049">
        <v>31</v>
      </c>
      <c r="B3049">
        <v>-88.56</v>
      </c>
      <c r="C3049">
        <v>660</v>
      </c>
      <c r="D3049">
        <v>175000</v>
      </c>
      <c r="E3049">
        <v>123</v>
      </c>
      <c r="F3049" s="3">
        <v>113.37702544174212</v>
      </c>
    </row>
    <row r="3050" spans="1:6">
      <c r="A3050">
        <v>32</v>
      </c>
      <c r="B3050">
        <v>-88.451999999999998</v>
      </c>
      <c r="C3050">
        <v>660</v>
      </c>
      <c r="D3050">
        <v>175000</v>
      </c>
      <c r="E3050">
        <v>114</v>
      </c>
      <c r="F3050" s="3">
        <v>113.25535058704575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143</v>
      </c>
    </row>
    <row r="3056" spans="1:6">
      <c r="A3056" t="s">
        <v>122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137</v>
      </c>
    </row>
    <row r="3060" spans="1:10">
      <c r="A3060" t="s">
        <v>144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181</v>
      </c>
      <c r="B3068" t="s">
        <v>160</v>
      </c>
      <c r="C3068" t="s">
        <v>163</v>
      </c>
      <c r="D3068" t="s">
        <v>180</v>
      </c>
      <c r="E3068" t="s">
        <v>179</v>
      </c>
      <c r="F3068" t="s">
        <v>200</v>
      </c>
    </row>
    <row r="3069" spans="1:10">
      <c r="A3069">
        <v>1</v>
      </c>
      <c r="B3069">
        <v>-91.947999999999993</v>
      </c>
      <c r="C3069">
        <v>871</v>
      </c>
      <c r="D3069">
        <v>230000</v>
      </c>
      <c r="E3069">
        <v>102</v>
      </c>
      <c r="F3069" s="3"/>
      <c r="J3069" t="s">
        <v>273</v>
      </c>
    </row>
    <row r="3070" spans="1:10">
      <c r="A3070">
        <v>2</v>
      </c>
      <c r="B3070">
        <v>-91.838999999999999</v>
      </c>
      <c r="C3070">
        <v>871</v>
      </c>
      <c r="D3070">
        <v>230000</v>
      </c>
      <c r="E3070">
        <v>124</v>
      </c>
      <c r="F3070" s="3"/>
    </row>
    <row r="3071" spans="1:10">
      <c r="A3071">
        <v>3</v>
      </c>
      <c r="B3071">
        <v>-91.724000000000004</v>
      </c>
      <c r="C3071">
        <v>871</v>
      </c>
      <c r="D3071">
        <v>230000</v>
      </c>
      <c r="E3071">
        <v>108</v>
      </c>
      <c r="F3071" s="3"/>
    </row>
    <row r="3072" spans="1:10">
      <c r="A3072">
        <v>4</v>
      </c>
      <c r="B3072">
        <v>-91.611999999999995</v>
      </c>
      <c r="C3072">
        <v>871</v>
      </c>
      <c r="D3072">
        <v>230000</v>
      </c>
      <c r="E3072">
        <v>134</v>
      </c>
      <c r="F3072" s="3">
        <v>122.91601441832421</v>
      </c>
    </row>
    <row r="3073" spans="1:6">
      <c r="A3073">
        <v>5</v>
      </c>
      <c r="B3073">
        <v>-91.5</v>
      </c>
      <c r="C3073">
        <v>871</v>
      </c>
      <c r="D3073">
        <v>230000</v>
      </c>
      <c r="E3073">
        <v>125</v>
      </c>
      <c r="F3073" s="3">
        <v>126.77855373809894</v>
      </c>
    </row>
    <row r="3074" spans="1:6">
      <c r="A3074">
        <v>6</v>
      </c>
      <c r="B3074">
        <v>-91.394000000000005</v>
      </c>
      <c r="C3074">
        <v>871</v>
      </c>
      <c r="D3074">
        <v>230000</v>
      </c>
      <c r="E3074">
        <v>125</v>
      </c>
      <c r="F3074" s="3">
        <v>131.57917586433874</v>
      </c>
    </row>
    <row r="3075" spans="1:6">
      <c r="A3075">
        <v>7</v>
      </c>
      <c r="B3075">
        <v>-91.281000000000006</v>
      </c>
      <c r="C3075">
        <v>871</v>
      </c>
      <c r="D3075">
        <v>230000</v>
      </c>
      <c r="E3075">
        <v>138</v>
      </c>
      <c r="F3075" s="3">
        <v>138.15854694447947</v>
      </c>
    </row>
    <row r="3076" spans="1:6">
      <c r="A3076">
        <v>8</v>
      </c>
      <c r="B3076">
        <v>-91.165000000000006</v>
      </c>
      <c r="C3076">
        <v>871</v>
      </c>
      <c r="D3076">
        <v>230000</v>
      </c>
      <c r="E3076">
        <v>156</v>
      </c>
      <c r="F3076" s="3">
        <v>146.6763251052015</v>
      </c>
    </row>
    <row r="3077" spans="1:6">
      <c r="A3077">
        <v>9</v>
      </c>
      <c r="B3077">
        <v>-91.049000000000007</v>
      </c>
      <c r="C3077">
        <v>871</v>
      </c>
      <c r="D3077">
        <v>230000</v>
      </c>
      <c r="E3077">
        <v>132</v>
      </c>
      <c r="F3077" s="3">
        <v>157.06229868684986</v>
      </c>
    </row>
    <row r="3078" spans="1:6">
      <c r="A3078">
        <v>10</v>
      </c>
      <c r="B3078">
        <v>-90.933999999999997</v>
      </c>
      <c r="C3078">
        <v>871</v>
      </c>
      <c r="D3078">
        <v>230000</v>
      </c>
      <c r="E3078">
        <v>183</v>
      </c>
      <c r="F3078" s="3">
        <v>169.10139522046555</v>
      </c>
    </row>
    <row r="3079" spans="1:6">
      <c r="A3079">
        <v>11</v>
      </c>
      <c r="B3079">
        <v>-90.823999999999998</v>
      </c>
      <c r="C3079">
        <v>871</v>
      </c>
      <c r="D3079">
        <v>230000</v>
      </c>
      <c r="E3079">
        <v>192</v>
      </c>
      <c r="F3079" s="3">
        <v>181.9390852306187</v>
      </c>
    </row>
    <row r="3080" spans="1:6">
      <c r="A3080">
        <v>12</v>
      </c>
      <c r="B3080">
        <v>-90.709000000000003</v>
      </c>
      <c r="C3080">
        <v>871</v>
      </c>
      <c r="D3080">
        <v>230000</v>
      </c>
      <c r="E3080">
        <v>169</v>
      </c>
      <c r="F3080" s="3">
        <v>196.19153159983571</v>
      </c>
    </row>
    <row r="3081" spans="1:6">
      <c r="A3081">
        <v>13</v>
      </c>
      <c r="B3081">
        <v>-90.594999999999999</v>
      </c>
      <c r="C3081">
        <v>871</v>
      </c>
      <c r="D3081">
        <v>230000</v>
      </c>
      <c r="E3081">
        <v>231</v>
      </c>
      <c r="F3081" s="3">
        <v>210.38512417987917</v>
      </c>
    </row>
    <row r="3082" spans="1:6">
      <c r="A3082">
        <v>14</v>
      </c>
      <c r="B3082">
        <v>-90.486999999999995</v>
      </c>
      <c r="C3082">
        <v>871</v>
      </c>
      <c r="D3082">
        <v>230000</v>
      </c>
      <c r="E3082">
        <v>235</v>
      </c>
      <c r="F3082" s="3">
        <v>223.04105143803238</v>
      </c>
    </row>
    <row r="3083" spans="1:6">
      <c r="A3083">
        <v>15</v>
      </c>
      <c r="B3083">
        <v>-90.372</v>
      </c>
      <c r="C3083">
        <v>871</v>
      </c>
      <c r="D3083">
        <v>230000</v>
      </c>
      <c r="E3083">
        <v>250</v>
      </c>
      <c r="F3083" s="3">
        <v>234.70102646571675</v>
      </c>
    </row>
    <row r="3084" spans="1:6">
      <c r="A3084">
        <v>16</v>
      </c>
      <c r="B3084">
        <v>-90.256</v>
      </c>
      <c r="C3084">
        <v>871</v>
      </c>
      <c r="D3084">
        <v>230000</v>
      </c>
      <c r="E3084">
        <v>225</v>
      </c>
      <c r="F3084" s="3">
        <v>243.60809096665449</v>
      </c>
    </row>
    <row r="3085" spans="1:6">
      <c r="A3085">
        <v>17</v>
      </c>
      <c r="B3085">
        <v>-90.14</v>
      </c>
      <c r="C3085">
        <v>871</v>
      </c>
      <c r="D3085">
        <v>230000</v>
      </c>
      <c r="E3085">
        <v>262</v>
      </c>
      <c r="F3085" s="3">
        <v>248.868420275218</v>
      </c>
    </row>
    <row r="3086" spans="1:6">
      <c r="A3086">
        <v>18</v>
      </c>
      <c r="B3086">
        <v>-90.025000000000006</v>
      </c>
      <c r="C3086">
        <v>871</v>
      </c>
      <c r="D3086">
        <v>230000</v>
      </c>
      <c r="E3086">
        <v>252</v>
      </c>
      <c r="F3086" s="3">
        <v>250.03413039213277</v>
      </c>
    </row>
    <row r="3087" spans="1:6">
      <c r="A3087">
        <v>19</v>
      </c>
      <c r="B3087">
        <v>-89.918999999999997</v>
      </c>
      <c r="C3087">
        <v>871</v>
      </c>
      <c r="D3087">
        <v>230000</v>
      </c>
      <c r="E3087">
        <v>247</v>
      </c>
      <c r="F3087" s="3">
        <v>247.48195721903548</v>
      </c>
    </row>
    <row r="3088" spans="1:6">
      <c r="A3088">
        <v>20</v>
      </c>
      <c r="B3088">
        <v>-89.805999999999997</v>
      </c>
      <c r="C3088">
        <v>871</v>
      </c>
      <c r="D3088">
        <v>230000</v>
      </c>
      <c r="E3088">
        <v>246</v>
      </c>
      <c r="F3088" s="3">
        <v>241.22364675502496</v>
      </c>
    </row>
    <row r="3089" spans="1:6">
      <c r="A3089">
        <v>21</v>
      </c>
      <c r="B3089">
        <v>-89.691000000000003</v>
      </c>
      <c r="C3089">
        <v>871</v>
      </c>
      <c r="D3089">
        <v>230000</v>
      </c>
      <c r="E3089">
        <v>220</v>
      </c>
      <c r="F3089" s="3">
        <v>231.74212456171878</v>
      </c>
    </row>
    <row r="3090" spans="1:6">
      <c r="A3090">
        <v>22</v>
      </c>
      <c r="B3090">
        <v>-89.576999999999998</v>
      </c>
      <c r="C3090">
        <v>871</v>
      </c>
      <c r="D3090">
        <v>230000</v>
      </c>
      <c r="E3090">
        <v>210</v>
      </c>
      <c r="F3090" s="3">
        <v>220.12634773387521</v>
      </c>
    </row>
    <row r="3091" spans="1:6">
      <c r="A3091">
        <v>23</v>
      </c>
      <c r="B3091">
        <v>-89.457999999999998</v>
      </c>
      <c r="C3091">
        <v>871</v>
      </c>
      <c r="D3091">
        <v>230000</v>
      </c>
      <c r="E3091">
        <v>202</v>
      </c>
      <c r="F3091" s="3">
        <v>206.72148547911249</v>
      </c>
    </row>
    <row r="3092" spans="1:6">
      <c r="A3092">
        <v>24</v>
      </c>
      <c r="B3092">
        <v>-89.341999999999999</v>
      </c>
      <c r="C3092">
        <v>871</v>
      </c>
      <c r="D3092">
        <v>230000</v>
      </c>
      <c r="E3092">
        <v>190</v>
      </c>
      <c r="F3092" s="3">
        <v>193.43241479545742</v>
      </c>
    </row>
    <row r="3093" spans="1:6">
      <c r="A3093">
        <v>25</v>
      </c>
      <c r="B3093">
        <v>-89.234999999999999</v>
      </c>
      <c r="C3093">
        <v>871</v>
      </c>
      <c r="D3093">
        <v>230000</v>
      </c>
      <c r="E3093">
        <v>186</v>
      </c>
      <c r="F3093" s="3">
        <v>181.74666308679394</v>
      </c>
    </row>
    <row r="3094" spans="1:6">
      <c r="A3094">
        <v>26</v>
      </c>
      <c r="B3094">
        <v>-89.13</v>
      </c>
      <c r="C3094">
        <v>871</v>
      </c>
      <c r="D3094">
        <v>230000</v>
      </c>
      <c r="E3094">
        <v>163</v>
      </c>
      <c r="F3094" s="3">
        <v>171.33307159373516</v>
      </c>
    </row>
    <row r="3095" spans="1:6">
      <c r="A3095">
        <v>27</v>
      </c>
      <c r="B3095">
        <v>-89.016000000000005</v>
      </c>
      <c r="C3095">
        <v>871</v>
      </c>
      <c r="D3095">
        <v>230000</v>
      </c>
      <c r="E3095">
        <v>184</v>
      </c>
      <c r="F3095" s="3">
        <v>161.57695591953271</v>
      </c>
    </row>
    <row r="3096" spans="1:6">
      <c r="A3096">
        <v>28</v>
      </c>
      <c r="B3096">
        <v>-88.896000000000001</v>
      </c>
      <c r="C3096">
        <v>871</v>
      </c>
      <c r="D3096">
        <v>230000</v>
      </c>
      <c r="E3096">
        <v>170</v>
      </c>
      <c r="F3096" s="3">
        <v>153.24017873882261</v>
      </c>
    </row>
    <row r="3097" spans="1:6">
      <c r="A3097">
        <v>29</v>
      </c>
      <c r="B3097">
        <v>-88.790999999999997</v>
      </c>
      <c r="C3097">
        <v>871</v>
      </c>
      <c r="D3097">
        <v>230000</v>
      </c>
      <c r="E3097">
        <v>158</v>
      </c>
      <c r="F3097" s="3">
        <v>147.56055634721579</v>
      </c>
    </row>
    <row r="3098" spans="1:6">
      <c r="A3098">
        <v>30</v>
      </c>
      <c r="B3098">
        <v>-88.671999999999997</v>
      </c>
      <c r="C3098">
        <v>871</v>
      </c>
      <c r="D3098">
        <v>230000</v>
      </c>
      <c r="E3098">
        <v>136</v>
      </c>
      <c r="F3098" s="3">
        <v>142.78693952732087</v>
      </c>
    </row>
    <row r="3099" spans="1:6">
      <c r="A3099">
        <v>31</v>
      </c>
      <c r="B3099">
        <v>-88.56</v>
      </c>
      <c r="C3099">
        <v>871</v>
      </c>
      <c r="D3099">
        <v>230000</v>
      </c>
      <c r="E3099">
        <v>127</v>
      </c>
      <c r="F3099" s="3">
        <v>139.67610958003596</v>
      </c>
    </row>
    <row r="3100" spans="1:6">
      <c r="A3100">
        <v>32</v>
      </c>
      <c r="B3100">
        <v>-88.451999999999998</v>
      </c>
      <c r="C3100">
        <v>871</v>
      </c>
      <c r="D3100">
        <v>230000</v>
      </c>
      <c r="E3100">
        <v>136</v>
      </c>
      <c r="F3100" s="3">
        <v>137.70143843035967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145</v>
      </c>
    </row>
    <row r="3106" spans="1:10">
      <c r="A3106" t="s">
        <v>122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137</v>
      </c>
    </row>
    <row r="3110" spans="1:10">
      <c r="A3110" t="s">
        <v>146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181</v>
      </c>
      <c r="B3118" t="s">
        <v>160</v>
      </c>
      <c r="C3118" t="s">
        <v>163</v>
      </c>
      <c r="D3118" t="s">
        <v>180</v>
      </c>
      <c r="E3118" t="s">
        <v>179</v>
      </c>
      <c r="F3118" t="s">
        <v>200</v>
      </c>
    </row>
    <row r="3119" spans="1:10">
      <c r="A3119">
        <v>1</v>
      </c>
      <c r="B3119">
        <v>-91.947999999999993</v>
      </c>
      <c r="C3119">
        <v>871</v>
      </c>
      <c r="D3119">
        <v>230000</v>
      </c>
      <c r="E3119">
        <v>102</v>
      </c>
      <c r="F3119" s="3"/>
      <c r="J3119" t="s">
        <v>274</v>
      </c>
    </row>
    <row r="3120" spans="1:10">
      <c r="A3120">
        <v>2</v>
      </c>
      <c r="B3120">
        <v>-91.838999999999999</v>
      </c>
      <c r="C3120">
        <v>871</v>
      </c>
      <c r="D3120">
        <v>230000</v>
      </c>
      <c r="E3120">
        <v>135</v>
      </c>
      <c r="F3120" s="3"/>
    </row>
    <row r="3121" spans="1:6">
      <c r="A3121">
        <v>3</v>
      </c>
      <c r="B3121">
        <v>-91.724000000000004</v>
      </c>
      <c r="C3121">
        <v>871</v>
      </c>
      <c r="D3121">
        <v>230000</v>
      </c>
      <c r="E3121">
        <v>141</v>
      </c>
      <c r="F3121" s="3"/>
    </row>
    <row r="3122" spans="1:6">
      <c r="A3122">
        <v>4</v>
      </c>
      <c r="B3122">
        <v>-91.611999999999995</v>
      </c>
      <c r="C3122">
        <v>871</v>
      </c>
      <c r="D3122">
        <v>230000</v>
      </c>
      <c r="E3122">
        <v>134</v>
      </c>
      <c r="F3122" s="3">
        <v>134.86120455254783</v>
      </c>
    </row>
    <row r="3123" spans="1:6">
      <c r="A3123">
        <v>5</v>
      </c>
      <c r="B3123">
        <v>-91.5</v>
      </c>
      <c r="C3123">
        <v>871</v>
      </c>
      <c r="D3123">
        <v>230000</v>
      </c>
      <c r="E3123">
        <v>131</v>
      </c>
      <c r="F3123" s="3">
        <v>135.81849538876017</v>
      </c>
    </row>
    <row r="3124" spans="1:6">
      <c r="A3124">
        <v>6</v>
      </c>
      <c r="B3124">
        <v>-91.394000000000005</v>
      </c>
      <c r="C3124">
        <v>871</v>
      </c>
      <c r="D3124">
        <v>230000</v>
      </c>
      <c r="E3124">
        <v>136</v>
      </c>
      <c r="F3124" s="3">
        <v>137.06946875979287</v>
      </c>
    </row>
    <row r="3125" spans="1:6">
      <c r="A3125">
        <v>7</v>
      </c>
      <c r="B3125">
        <v>-91.281000000000006</v>
      </c>
      <c r="C3125">
        <v>871</v>
      </c>
      <c r="D3125">
        <v>230000</v>
      </c>
      <c r="E3125">
        <v>152</v>
      </c>
      <c r="F3125" s="3">
        <v>139.01992434662691</v>
      </c>
    </row>
    <row r="3126" spans="1:6">
      <c r="A3126">
        <v>8</v>
      </c>
      <c r="B3126">
        <v>-91.165000000000006</v>
      </c>
      <c r="C3126">
        <v>871</v>
      </c>
      <c r="D3126">
        <v>230000</v>
      </c>
      <c r="E3126">
        <v>147</v>
      </c>
      <c r="F3126" s="3">
        <v>142.05752718514859</v>
      </c>
    </row>
    <row r="3127" spans="1:6">
      <c r="A3127">
        <v>9</v>
      </c>
      <c r="B3127">
        <v>-91.049000000000007</v>
      </c>
      <c r="C3127">
        <v>871</v>
      </c>
      <c r="D3127">
        <v>230000</v>
      </c>
      <c r="E3127">
        <v>140</v>
      </c>
      <c r="F3127" s="3">
        <v>146.62536492041153</v>
      </c>
    </row>
    <row r="3128" spans="1:6">
      <c r="A3128">
        <v>10</v>
      </c>
      <c r="B3128">
        <v>-90.933999999999997</v>
      </c>
      <c r="C3128">
        <v>871</v>
      </c>
      <c r="D3128">
        <v>230000</v>
      </c>
      <c r="E3128">
        <v>156</v>
      </c>
      <c r="F3128" s="3">
        <v>153.16765854828606</v>
      </c>
    </row>
    <row r="3129" spans="1:6">
      <c r="A3129">
        <v>11</v>
      </c>
      <c r="B3129">
        <v>-90.823999999999998</v>
      </c>
      <c r="C3129">
        <v>871</v>
      </c>
      <c r="D3129">
        <v>230000</v>
      </c>
      <c r="E3129">
        <v>153</v>
      </c>
      <c r="F3129" s="3">
        <v>161.66977506513177</v>
      </c>
    </row>
    <row r="3130" spans="1:6">
      <c r="A3130">
        <v>12</v>
      </c>
      <c r="B3130">
        <v>-90.709000000000003</v>
      </c>
      <c r="C3130">
        <v>871</v>
      </c>
      <c r="D3130">
        <v>230000</v>
      </c>
      <c r="E3130">
        <v>168</v>
      </c>
      <c r="F3130" s="3">
        <v>173.02470678704802</v>
      </c>
    </row>
    <row r="3131" spans="1:6">
      <c r="A3131">
        <v>13</v>
      </c>
      <c r="B3131">
        <v>-90.594999999999999</v>
      </c>
      <c r="C3131">
        <v>871</v>
      </c>
      <c r="D3131">
        <v>230000</v>
      </c>
      <c r="E3131">
        <v>194</v>
      </c>
      <c r="F3131" s="3">
        <v>186.45384636645653</v>
      </c>
    </row>
    <row r="3132" spans="1:6">
      <c r="A3132">
        <v>14</v>
      </c>
      <c r="B3132">
        <v>-90.486999999999995</v>
      </c>
      <c r="C3132">
        <v>871</v>
      </c>
      <c r="D3132">
        <v>230000</v>
      </c>
      <c r="E3132">
        <v>208</v>
      </c>
      <c r="F3132" s="3">
        <v>200.39142407362596</v>
      </c>
    </row>
    <row r="3133" spans="1:6">
      <c r="A3133">
        <v>15</v>
      </c>
      <c r="B3133">
        <v>-90.372</v>
      </c>
      <c r="C3133">
        <v>871</v>
      </c>
      <c r="D3133">
        <v>230000</v>
      </c>
      <c r="E3133">
        <v>241</v>
      </c>
      <c r="F3133" s="3">
        <v>215.17895752625657</v>
      </c>
    </row>
    <row r="3134" spans="1:6">
      <c r="A3134">
        <v>16</v>
      </c>
      <c r="B3134">
        <v>-90.256</v>
      </c>
      <c r="C3134">
        <v>871</v>
      </c>
      <c r="D3134">
        <v>230000</v>
      </c>
      <c r="E3134">
        <v>196</v>
      </c>
      <c r="F3134" s="3">
        <v>228.25829962744737</v>
      </c>
    </row>
    <row r="3135" spans="1:6">
      <c r="A3135">
        <v>17</v>
      </c>
      <c r="B3135">
        <v>-90.14</v>
      </c>
      <c r="C3135">
        <v>871</v>
      </c>
      <c r="D3135">
        <v>230000</v>
      </c>
      <c r="E3135">
        <v>246</v>
      </c>
      <c r="F3135" s="3">
        <v>237.64742323097786</v>
      </c>
    </row>
    <row r="3136" spans="1:6">
      <c r="A3136">
        <v>18</v>
      </c>
      <c r="B3136">
        <v>-90.025000000000006</v>
      </c>
      <c r="C3136">
        <v>871</v>
      </c>
      <c r="D3136">
        <v>230000</v>
      </c>
      <c r="E3136">
        <v>248</v>
      </c>
      <c r="F3136" s="3">
        <v>241.90574360348171</v>
      </c>
    </row>
    <row r="3137" spans="1:6">
      <c r="A3137">
        <v>19</v>
      </c>
      <c r="B3137">
        <v>-89.918999999999997</v>
      </c>
      <c r="C3137">
        <v>871</v>
      </c>
      <c r="D3137">
        <v>230000</v>
      </c>
      <c r="E3137">
        <v>243</v>
      </c>
      <c r="F3137" s="3">
        <v>240.82746537255812</v>
      </c>
    </row>
    <row r="3138" spans="1:6">
      <c r="A3138">
        <v>20</v>
      </c>
      <c r="B3138">
        <v>-89.805999999999997</v>
      </c>
      <c r="C3138">
        <v>871</v>
      </c>
      <c r="D3138">
        <v>230000</v>
      </c>
      <c r="E3138">
        <v>215</v>
      </c>
      <c r="F3138" s="3">
        <v>234.65116779432071</v>
      </c>
    </row>
    <row r="3139" spans="1:6">
      <c r="A3139">
        <v>21</v>
      </c>
      <c r="B3139">
        <v>-89.691000000000003</v>
      </c>
      <c r="C3139">
        <v>871</v>
      </c>
      <c r="D3139">
        <v>230000</v>
      </c>
      <c r="E3139">
        <v>217</v>
      </c>
      <c r="F3139" s="3">
        <v>224.12461806265</v>
      </c>
    </row>
    <row r="3140" spans="1:6">
      <c r="A3140">
        <v>22</v>
      </c>
      <c r="B3140">
        <v>-89.576999999999998</v>
      </c>
      <c r="C3140">
        <v>871</v>
      </c>
      <c r="D3140">
        <v>230000</v>
      </c>
      <c r="E3140">
        <v>248</v>
      </c>
      <c r="F3140" s="3">
        <v>211.11632481172404</v>
      </c>
    </row>
    <row r="3141" spans="1:6">
      <c r="A3141">
        <v>23</v>
      </c>
      <c r="B3141">
        <v>-89.457999999999998</v>
      </c>
      <c r="C3141">
        <v>871</v>
      </c>
      <c r="D3141">
        <v>230000</v>
      </c>
      <c r="E3141">
        <v>195</v>
      </c>
      <c r="F3141" s="3">
        <v>196.75249969113787</v>
      </c>
    </row>
    <row r="3142" spans="1:6">
      <c r="A3142">
        <v>24</v>
      </c>
      <c r="B3142">
        <v>-89.341999999999999</v>
      </c>
      <c r="C3142">
        <v>871</v>
      </c>
      <c r="D3142">
        <v>230000</v>
      </c>
      <c r="E3142">
        <v>199</v>
      </c>
      <c r="F3142" s="3">
        <v>183.64540787122178</v>
      </c>
    </row>
    <row r="3143" spans="1:6">
      <c r="A3143">
        <v>25</v>
      </c>
      <c r="B3143">
        <v>-89.234999999999999</v>
      </c>
      <c r="C3143">
        <v>871</v>
      </c>
      <c r="D3143">
        <v>230000</v>
      </c>
      <c r="E3143">
        <v>167</v>
      </c>
      <c r="F3143" s="3">
        <v>173.3215427095958</v>
      </c>
    </row>
    <row r="3144" spans="1:6">
      <c r="A3144">
        <v>26</v>
      </c>
      <c r="B3144">
        <v>-89.13</v>
      </c>
      <c r="C3144">
        <v>871</v>
      </c>
      <c r="D3144">
        <v>230000</v>
      </c>
      <c r="E3144">
        <v>148</v>
      </c>
      <c r="F3144" s="3">
        <v>165.26283311091493</v>
      </c>
    </row>
    <row r="3145" spans="1:6">
      <c r="A3145">
        <v>27</v>
      </c>
      <c r="B3145">
        <v>-89.016000000000005</v>
      </c>
      <c r="C3145">
        <v>871</v>
      </c>
      <c r="D3145">
        <v>230000</v>
      </c>
      <c r="E3145">
        <v>157</v>
      </c>
      <c r="F3145" s="3">
        <v>158.86984172475036</v>
      </c>
    </row>
    <row r="3146" spans="1:6">
      <c r="A3146">
        <v>28</v>
      </c>
      <c r="B3146">
        <v>-88.896000000000001</v>
      </c>
      <c r="C3146">
        <v>871</v>
      </c>
      <c r="D3146">
        <v>230000</v>
      </c>
      <c r="E3146">
        <v>153</v>
      </c>
      <c r="F3146" s="3">
        <v>154.47297729754166</v>
      </c>
    </row>
    <row r="3147" spans="1:6">
      <c r="A3147">
        <v>29</v>
      </c>
      <c r="B3147">
        <v>-88.790999999999997</v>
      </c>
      <c r="C3147">
        <v>871</v>
      </c>
      <c r="D3147">
        <v>230000</v>
      </c>
      <c r="E3147">
        <v>144</v>
      </c>
      <c r="F3147" s="3">
        <v>152.17382025283604</v>
      </c>
    </row>
    <row r="3148" spans="1:6">
      <c r="A3148">
        <v>30</v>
      </c>
      <c r="B3148">
        <v>-88.671999999999997</v>
      </c>
      <c r="C3148">
        <v>871</v>
      </c>
      <c r="D3148">
        <v>230000</v>
      </c>
      <c r="E3148">
        <v>148</v>
      </c>
      <c r="F3148" s="3">
        <v>150.81565952982049</v>
      </c>
    </row>
    <row r="3149" spans="1:6">
      <c r="A3149">
        <v>31</v>
      </c>
      <c r="B3149">
        <v>-88.56</v>
      </c>
      <c r="C3149">
        <v>871</v>
      </c>
      <c r="D3149">
        <v>230000</v>
      </c>
      <c r="E3149">
        <v>160</v>
      </c>
      <c r="F3149" s="3">
        <v>150.34026104417472</v>
      </c>
    </row>
    <row r="3150" spans="1:6">
      <c r="A3150">
        <v>32</v>
      </c>
      <c r="B3150">
        <v>-88.451999999999998</v>
      </c>
      <c r="C3150">
        <v>871</v>
      </c>
      <c r="D3150">
        <v>230000</v>
      </c>
      <c r="E3150">
        <v>160</v>
      </c>
      <c r="F3150" s="3">
        <v>150.33226431424177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147</v>
      </c>
    </row>
    <row r="3156" spans="1:6">
      <c r="A3156" t="s">
        <v>122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137</v>
      </c>
    </row>
    <row r="3160" spans="1:6">
      <c r="A3160" t="s">
        <v>148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181</v>
      </c>
      <c r="B3168" t="s">
        <v>160</v>
      </c>
      <c r="C3168" t="s">
        <v>163</v>
      </c>
      <c r="D3168" t="s">
        <v>180</v>
      </c>
      <c r="E3168" t="s">
        <v>179</v>
      </c>
      <c r="F3168" t="s">
        <v>200</v>
      </c>
    </row>
    <row r="3169" spans="1:10">
      <c r="A3169">
        <v>1</v>
      </c>
      <c r="B3169">
        <v>-91.947999999999993</v>
      </c>
      <c r="C3169">
        <v>870</v>
      </c>
      <c r="D3169">
        <v>230000</v>
      </c>
      <c r="E3169">
        <v>89</v>
      </c>
      <c r="F3169" s="3"/>
      <c r="J3169" t="s">
        <v>275</v>
      </c>
    </row>
    <row r="3170" spans="1:10">
      <c r="A3170">
        <v>2</v>
      </c>
      <c r="B3170">
        <v>-91.838999999999999</v>
      </c>
      <c r="C3170">
        <v>870</v>
      </c>
      <c r="D3170">
        <v>230000</v>
      </c>
      <c r="E3170">
        <v>132</v>
      </c>
      <c r="F3170" s="3"/>
    </row>
    <row r="3171" spans="1:10">
      <c r="A3171">
        <v>3</v>
      </c>
      <c r="B3171">
        <v>-91.724000000000004</v>
      </c>
      <c r="C3171">
        <v>870</v>
      </c>
      <c r="D3171">
        <v>230000</v>
      </c>
      <c r="E3171">
        <v>141</v>
      </c>
      <c r="F3171" s="3"/>
    </row>
    <row r="3172" spans="1:10">
      <c r="A3172">
        <v>4</v>
      </c>
      <c r="B3172">
        <v>-91.611999999999995</v>
      </c>
      <c r="C3172">
        <v>870</v>
      </c>
      <c r="D3172">
        <v>230000</v>
      </c>
      <c r="E3172">
        <v>116</v>
      </c>
      <c r="F3172" s="3">
        <v>126.18464756833075</v>
      </c>
    </row>
    <row r="3173" spans="1:10">
      <c r="A3173">
        <v>5</v>
      </c>
      <c r="B3173">
        <v>-91.5</v>
      </c>
      <c r="C3173">
        <v>870</v>
      </c>
      <c r="D3173">
        <v>230000</v>
      </c>
      <c r="E3173">
        <v>137</v>
      </c>
      <c r="F3173" s="3">
        <v>130.79251812342207</v>
      </c>
    </row>
    <row r="3174" spans="1:10">
      <c r="A3174">
        <v>6</v>
      </c>
      <c r="B3174">
        <v>-91.394000000000005</v>
      </c>
      <c r="C3174">
        <v>870</v>
      </c>
      <c r="D3174">
        <v>230000</v>
      </c>
      <c r="E3174">
        <v>131</v>
      </c>
      <c r="F3174" s="3">
        <v>136.46136015847713</v>
      </c>
    </row>
    <row r="3175" spans="1:10">
      <c r="A3175">
        <v>7</v>
      </c>
      <c r="B3175">
        <v>-91.281000000000006</v>
      </c>
      <c r="C3175">
        <v>870</v>
      </c>
      <c r="D3175">
        <v>230000</v>
      </c>
      <c r="E3175">
        <v>154</v>
      </c>
      <c r="F3175" s="3">
        <v>144.11768609318574</v>
      </c>
    </row>
    <row r="3176" spans="1:10">
      <c r="A3176">
        <v>8</v>
      </c>
      <c r="B3176">
        <v>-91.165000000000006</v>
      </c>
      <c r="C3176">
        <v>870</v>
      </c>
      <c r="D3176">
        <v>230000</v>
      </c>
      <c r="E3176">
        <v>167</v>
      </c>
      <c r="F3176" s="3">
        <v>153.83539069187137</v>
      </c>
    </row>
    <row r="3177" spans="1:10">
      <c r="A3177">
        <v>9</v>
      </c>
      <c r="B3177">
        <v>-91.049000000000007</v>
      </c>
      <c r="C3177">
        <v>870</v>
      </c>
      <c r="D3177">
        <v>230000</v>
      </c>
      <c r="E3177">
        <v>163</v>
      </c>
      <c r="F3177" s="3">
        <v>165.39251013709909</v>
      </c>
    </row>
    <row r="3178" spans="1:10">
      <c r="A3178">
        <v>10</v>
      </c>
      <c r="B3178">
        <v>-90.933999999999997</v>
      </c>
      <c r="C3178">
        <v>870</v>
      </c>
      <c r="D3178">
        <v>230000</v>
      </c>
      <c r="E3178">
        <v>189</v>
      </c>
      <c r="F3178" s="3">
        <v>178.38847626046314</v>
      </c>
    </row>
    <row r="3179" spans="1:10">
      <c r="A3179">
        <v>11</v>
      </c>
      <c r="B3179">
        <v>-90.823999999999998</v>
      </c>
      <c r="C3179">
        <v>870</v>
      </c>
      <c r="D3179">
        <v>230000</v>
      </c>
      <c r="E3179">
        <v>191</v>
      </c>
      <c r="F3179" s="3">
        <v>191.7565930147216</v>
      </c>
    </row>
    <row r="3180" spans="1:10">
      <c r="A3180">
        <v>12</v>
      </c>
      <c r="B3180">
        <v>-90.709000000000003</v>
      </c>
      <c r="C3180">
        <v>870</v>
      </c>
      <c r="D3180">
        <v>230000</v>
      </c>
      <c r="E3180">
        <v>188</v>
      </c>
      <c r="F3180" s="3">
        <v>205.95185467414271</v>
      </c>
    </row>
    <row r="3181" spans="1:10">
      <c r="A3181">
        <v>13</v>
      </c>
      <c r="B3181">
        <v>-90.594999999999999</v>
      </c>
      <c r="C3181">
        <v>870</v>
      </c>
      <c r="D3181">
        <v>230000</v>
      </c>
      <c r="E3181">
        <v>201</v>
      </c>
      <c r="F3181" s="3">
        <v>219.29392478988152</v>
      </c>
    </row>
    <row r="3182" spans="1:10">
      <c r="A3182">
        <v>14</v>
      </c>
      <c r="B3182">
        <v>-90.486999999999995</v>
      </c>
      <c r="C3182">
        <v>870</v>
      </c>
      <c r="D3182">
        <v>230000</v>
      </c>
      <c r="E3182">
        <v>232</v>
      </c>
      <c r="F3182" s="3">
        <v>230.31902013346874</v>
      </c>
    </row>
    <row r="3183" spans="1:10">
      <c r="A3183">
        <v>15</v>
      </c>
      <c r="B3183">
        <v>-90.372</v>
      </c>
      <c r="C3183">
        <v>870</v>
      </c>
      <c r="D3183">
        <v>230000</v>
      </c>
      <c r="E3183">
        <v>256</v>
      </c>
      <c r="F3183" s="3">
        <v>239.36923665257345</v>
      </c>
    </row>
    <row r="3184" spans="1:10">
      <c r="A3184">
        <v>16</v>
      </c>
      <c r="B3184">
        <v>-90.256</v>
      </c>
      <c r="C3184">
        <v>870</v>
      </c>
      <c r="D3184">
        <v>230000</v>
      </c>
      <c r="E3184">
        <v>245</v>
      </c>
      <c r="F3184" s="3">
        <v>244.87500037456931</v>
      </c>
    </row>
    <row r="3185" spans="1:6">
      <c r="A3185">
        <v>17</v>
      </c>
      <c r="B3185">
        <v>-90.14</v>
      </c>
      <c r="C3185">
        <v>870</v>
      </c>
      <c r="D3185">
        <v>230000</v>
      </c>
      <c r="E3185">
        <v>251</v>
      </c>
      <c r="F3185" s="3">
        <v>246.24275956675743</v>
      </c>
    </row>
    <row r="3186" spans="1:6">
      <c r="A3186">
        <v>18</v>
      </c>
      <c r="B3186">
        <v>-90.025000000000006</v>
      </c>
      <c r="C3186">
        <v>870</v>
      </c>
      <c r="D3186">
        <v>230000</v>
      </c>
      <c r="E3186">
        <v>258</v>
      </c>
      <c r="F3186" s="3">
        <v>243.44042271369864</v>
      </c>
    </row>
    <row r="3187" spans="1:6">
      <c r="A3187">
        <v>19</v>
      </c>
      <c r="B3187">
        <v>-89.918999999999997</v>
      </c>
      <c r="C3187">
        <v>870</v>
      </c>
      <c r="D3187">
        <v>230000</v>
      </c>
      <c r="E3187">
        <v>232</v>
      </c>
      <c r="F3187" s="3">
        <v>237.49059882787773</v>
      </c>
    </row>
    <row r="3188" spans="1:6">
      <c r="A3188">
        <v>20</v>
      </c>
      <c r="B3188">
        <v>-89.805999999999997</v>
      </c>
      <c r="C3188">
        <v>870</v>
      </c>
      <c r="D3188">
        <v>230000</v>
      </c>
      <c r="E3188">
        <v>225</v>
      </c>
      <c r="F3188" s="3">
        <v>228.23266960353686</v>
      </c>
    </row>
    <row r="3189" spans="1:6">
      <c r="A3189">
        <v>21</v>
      </c>
      <c r="B3189">
        <v>-89.691000000000003</v>
      </c>
      <c r="C3189">
        <v>870</v>
      </c>
      <c r="D3189">
        <v>230000</v>
      </c>
      <c r="E3189">
        <v>228</v>
      </c>
      <c r="F3189" s="3">
        <v>216.64077457211505</v>
      </c>
    </row>
    <row r="3190" spans="1:6">
      <c r="A3190">
        <v>22</v>
      </c>
      <c r="B3190">
        <v>-89.576999999999998</v>
      </c>
      <c r="C3190">
        <v>870</v>
      </c>
      <c r="D3190">
        <v>230000</v>
      </c>
      <c r="E3190">
        <v>188</v>
      </c>
      <c r="F3190" s="3">
        <v>204.02992932740818</v>
      </c>
    </row>
    <row r="3191" spans="1:6">
      <c r="A3191">
        <v>23</v>
      </c>
      <c r="B3191">
        <v>-89.457999999999998</v>
      </c>
      <c r="C3191">
        <v>870</v>
      </c>
      <c r="D3191">
        <v>230000</v>
      </c>
      <c r="E3191">
        <v>185</v>
      </c>
      <c r="F3191" s="3">
        <v>190.7609862612799</v>
      </c>
    </row>
    <row r="3192" spans="1:6">
      <c r="A3192">
        <v>24</v>
      </c>
      <c r="B3192">
        <v>-89.341999999999999</v>
      </c>
      <c r="C3192">
        <v>870</v>
      </c>
      <c r="D3192">
        <v>230000</v>
      </c>
      <c r="E3192">
        <v>175</v>
      </c>
      <c r="F3192" s="3">
        <v>178.62196215632846</v>
      </c>
    </row>
    <row r="3193" spans="1:6">
      <c r="A3193">
        <v>25</v>
      </c>
      <c r="B3193">
        <v>-89.234999999999999</v>
      </c>
      <c r="C3193">
        <v>870</v>
      </c>
      <c r="D3193">
        <v>230000</v>
      </c>
      <c r="E3193">
        <v>186</v>
      </c>
      <c r="F3193" s="3">
        <v>168.67942421291934</v>
      </c>
    </row>
    <row r="3194" spans="1:6">
      <c r="A3194">
        <v>26</v>
      </c>
      <c r="B3194">
        <v>-89.13</v>
      </c>
      <c r="C3194">
        <v>870</v>
      </c>
      <c r="D3194">
        <v>230000</v>
      </c>
      <c r="E3194">
        <v>154</v>
      </c>
      <c r="F3194" s="3">
        <v>160.38595557061856</v>
      </c>
    </row>
    <row r="3195" spans="1:6">
      <c r="A3195">
        <v>27</v>
      </c>
      <c r="B3195">
        <v>-89.016000000000005</v>
      </c>
      <c r="C3195">
        <v>870</v>
      </c>
      <c r="D3195">
        <v>230000</v>
      </c>
      <c r="E3195">
        <v>163</v>
      </c>
      <c r="F3195" s="3">
        <v>153.13610315735403</v>
      </c>
    </row>
    <row r="3196" spans="1:6">
      <c r="A3196">
        <v>28</v>
      </c>
      <c r="B3196">
        <v>-88.896000000000001</v>
      </c>
      <c r="C3196">
        <v>870</v>
      </c>
      <c r="D3196">
        <v>230000</v>
      </c>
      <c r="E3196">
        <v>138</v>
      </c>
      <c r="F3196" s="3">
        <v>147.40877266588916</v>
      </c>
    </row>
    <row r="3197" spans="1:6">
      <c r="A3197">
        <v>29</v>
      </c>
      <c r="B3197">
        <v>-88.790999999999997</v>
      </c>
      <c r="C3197">
        <v>870</v>
      </c>
      <c r="D3197">
        <v>230000</v>
      </c>
      <c r="E3197">
        <v>141</v>
      </c>
      <c r="F3197" s="3">
        <v>143.82493473553978</v>
      </c>
    </row>
    <row r="3198" spans="1:6">
      <c r="A3198">
        <v>30</v>
      </c>
      <c r="B3198">
        <v>-88.671999999999997</v>
      </c>
      <c r="C3198">
        <v>870</v>
      </c>
      <c r="D3198">
        <v>230000</v>
      </c>
      <c r="E3198">
        <v>159</v>
      </c>
      <c r="F3198" s="3">
        <v>141.10109793622615</v>
      </c>
    </row>
    <row r="3199" spans="1:6">
      <c r="A3199">
        <v>31</v>
      </c>
      <c r="B3199">
        <v>-88.56</v>
      </c>
      <c r="C3199">
        <v>870</v>
      </c>
      <c r="D3199">
        <v>230000</v>
      </c>
      <c r="E3199">
        <v>133</v>
      </c>
      <c r="F3199" s="3">
        <v>139.55965032886414</v>
      </c>
    </row>
    <row r="3200" spans="1:6">
      <c r="A3200">
        <v>32</v>
      </c>
      <c r="B3200">
        <v>-88.451999999999998</v>
      </c>
      <c r="C3200">
        <v>870</v>
      </c>
      <c r="D3200">
        <v>230000</v>
      </c>
      <c r="E3200">
        <v>136</v>
      </c>
      <c r="F3200" s="3">
        <v>138.77262574461093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149</v>
      </c>
    </row>
    <row r="3206" spans="1:1">
      <c r="A3206" t="s">
        <v>2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137</v>
      </c>
    </row>
    <row r="3210" spans="1:1">
      <c r="A3210" t="s">
        <v>150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181</v>
      </c>
      <c r="B3218" t="s">
        <v>160</v>
      </c>
      <c r="C3218" t="s">
        <v>163</v>
      </c>
      <c r="D3218" t="s">
        <v>180</v>
      </c>
      <c r="E3218" t="s">
        <v>179</v>
      </c>
      <c r="F3218" t="s">
        <v>200</v>
      </c>
    </row>
    <row r="3219" spans="1:10">
      <c r="A3219">
        <v>1</v>
      </c>
      <c r="B3219">
        <v>-91.947999999999993</v>
      </c>
      <c r="C3219">
        <v>664</v>
      </c>
      <c r="D3219">
        <v>175000</v>
      </c>
      <c r="E3219">
        <v>88</v>
      </c>
      <c r="F3219" s="3"/>
      <c r="J3219" t="s">
        <v>276</v>
      </c>
    </row>
    <row r="3220" spans="1:10">
      <c r="A3220">
        <v>2</v>
      </c>
      <c r="B3220">
        <v>-91.838999999999999</v>
      </c>
      <c r="C3220">
        <v>664</v>
      </c>
      <c r="D3220">
        <v>175000</v>
      </c>
      <c r="E3220">
        <v>105</v>
      </c>
      <c r="F3220" s="3"/>
    </row>
    <row r="3221" spans="1:10">
      <c r="A3221">
        <v>3</v>
      </c>
      <c r="B3221">
        <v>-91.724000000000004</v>
      </c>
      <c r="C3221">
        <v>664</v>
      </c>
      <c r="D3221">
        <v>175000</v>
      </c>
      <c r="E3221">
        <v>92</v>
      </c>
      <c r="F3221" s="3"/>
    </row>
    <row r="3222" spans="1:10">
      <c r="A3222">
        <v>4</v>
      </c>
      <c r="B3222">
        <v>-91.611999999999995</v>
      </c>
      <c r="C3222">
        <v>664</v>
      </c>
      <c r="D3222">
        <v>175000</v>
      </c>
      <c r="E3222">
        <v>124</v>
      </c>
      <c r="F3222" s="3">
        <v>107.50309188816236</v>
      </c>
    </row>
    <row r="3223" spans="1:10">
      <c r="A3223">
        <v>5</v>
      </c>
      <c r="B3223">
        <v>-91.5</v>
      </c>
      <c r="C3223">
        <v>664</v>
      </c>
      <c r="D3223">
        <v>175000</v>
      </c>
      <c r="E3223">
        <v>96</v>
      </c>
      <c r="F3223" s="3">
        <v>107.82783437988657</v>
      </c>
    </row>
    <row r="3224" spans="1:10">
      <c r="A3224">
        <v>6</v>
      </c>
      <c r="B3224">
        <v>-91.394000000000005</v>
      </c>
      <c r="C3224">
        <v>664</v>
      </c>
      <c r="D3224">
        <v>175000</v>
      </c>
      <c r="E3224">
        <v>108</v>
      </c>
      <c r="F3224" s="3">
        <v>108.680310265644</v>
      </c>
    </row>
    <row r="3225" spans="1:10">
      <c r="A3225">
        <v>7</v>
      </c>
      <c r="B3225">
        <v>-91.281000000000006</v>
      </c>
      <c r="C3225">
        <v>664</v>
      </c>
      <c r="D3225">
        <v>175000</v>
      </c>
      <c r="E3225">
        <v>103</v>
      </c>
      <c r="F3225" s="3">
        <v>110.77223313580159</v>
      </c>
    </row>
    <row r="3226" spans="1:10">
      <c r="A3226">
        <v>8</v>
      </c>
      <c r="B3226">
        <v>-91.165000000000006</v>
      </c>
      <c r="C3226">
        <v>664</v>
      </c>
      <c r="D3226">
        <v>175000</v>
      </c>
      <c r="E3226">
        <v>114</v>
      </c>
      <c r="F3226" s="3">
        <v>115.21669229703201</v>
      </c>
    </row>
    <row r="3227" spans="1:10">
      <c r="A3227">
        <v>9</v>
      </c>
      <c r="B3227">
        <v>-91.049000000000007</v>
      </c>
      <c r="C3227">
        <v>664</v>
      </c>
      <c r="D3227">
        <v>175000</v>
      </c>
      <c r="E3227">
        <v>127</v>
      </c>
      <c r="F3227" s="3">
        <v>123.37138749303865</v>
      </c>
    </row>
    <row r="3228" spans="1:10">
      <c r="A3228">
        <v>10</v>
      </c>
      <c r="B3228">
        <v>-90.933999999999997</v>
      </c>
      <c r="C3228">
        <v>664</v>
      </c>
      <c r="D3228">
        <v>175000</v>
      </c>
      <c r="E3228">
        <v>134</v>
      </c>
      <c r="F3228" s="3">
        <v>136.40783441406685</v>
      </c>
    </row>
    <row r="3229" spans="1:10">
      <c r="A3229">
        <v>11</v>
      </c>
      <c r="B3229">
        <v>-90.823999999999998</v>
      </c>
      <c r="C3229">
        <v>664</v>
      </c>
      <c r="D3229">
        <v>175000</v>
      </c>
      <c r="E3229">
        <v>154</v>
      </c>
      <c r="F3229" s="3">
        <v>153.91604795989682</v>
      </c>
    </row>
    <row r="3230" spans="1:10">
      <c r="A3230">
        <v>12</v>
      </c>
      <c r="B3230">
        <v>-90.709000000000003</v>
      </c>
      <c r="C3230">
        <v>664</v>
      </c>
      <c r="D3230">
        <v>175000</v>
      </c>
      <c r="E3230">
        <v>171</v>
      </c>
      <c r="F3230" s="3">
        <v>176.32947650707786</v>
      </c>
    </row>
    <row r="3231" spans="1:10">
      <c r="A3231">
        <v>13</v>
      </c>
      <c r="B3231">
        <v>-90.594999999999999</v>
      </c>
      <c r="C3231">
        <v>664</v>
      </c>
      <c r="D3231">
        <v>175000</v>
      </c>
      <c r="E3231">
        <v>208</v>
      </c>
      <c r="F3231" s="3">
        <v>199.50669772111766</v>
      </c>
    </row>
    <row r="3232" spans="1:10">
      <c r="A3232">
        <v>14</v>
      </c>
      <c r="B3232">
        <v>-90.486999999999995</v>
      </c>
      <c r="C3232">
        <v>664</v>
      </c>
      <c r="D3232">
        <v>175000</v>
      </c>
      <c r="E3232">
        <v>222</v>
      </c>
      <c r="F3232" s="3">
        <v>218.04116420390849</v>
      </c>
    </row>
    <row r="3233" spans="1:6">
      <c r="A3233">
        <v>15</v>
      </c>
      <c r="B3233">
        <v>-90.372</v>
      </c>
      <c r="C3233">
        <v>664</v>
      </c>
      <c r="D3233">
        <v>175000</v>
      </c>
      <c r="E3233">
        <v>225</v>
      </c>
      <c r="F3233" s="3">
        <v>229.41736627779639</v>
      </c>
    </row>
    <row r="3234" spans="1:6">
      <c r="A3234">
        <v>16</v>
      </c>
      <c r="B3234">
        <v>-90.256</v>
      </c>
      <c r="C3234">
        <v>664</v>
      </c>
      <c r="D3234">
        <v>175000</v>
      </c>
      <c r="E3234">
        <v>227</v>
      </c>
      <c r="F3234" s="3">
        <v>229.05300229178928</v>
      </c>
    </row>
    <row r="3235" spans="1:6">
      <c r="A3235">
        <v>17</v>
      </c>
      <c r="B3235">
        <v>-90.14</v>
      </c>
      <c r="C3235">
        <v>664</v>
      </c>
      <c r="D3235">
        <v>175000</v>
      </c>
      <c r="E3235">
        <v>217</v>
      </c>
      <c r="F3235" s="3">
        <v>216.88338446957397</v>
      </c>
    </row>
    <row r="3236" spans="1:6">
      <c r="A3236">
        <v>18</v>
      </c>
      <c r="B3236">
        <v>-90.025000000000006</v>
      </c>
      <c r="C3236">
        <v>664</v>
      </c>
      <c r="D3236">
        <v>175000</v>
      </c>
      <c r="E3236">
        <v>207</v>
      </c>
      <c r="F3236" s="3">
        <v>196.47937401504103</v>
      </c>
    </row>
    <row r="3237" spans="1:6">
      <c r="A3237">
        <v>19</v>
      </c>
      <c r="B3237">
        <v>-89.918999999999997</v>
      </c>
      <c r="C3237">
        <v>664</v>
      </c>
      <c r="D3237">
        <v>175000</v>
      </c>
      <c r="E3237">
        <v>161</v>
      </c>
      <c r="F3237" s="3">
        <v>174.65236038674266</v>
      </c>
    </row>
    <row r="3238" spans="1:6">
      <c r="A3238">
        <v>20</v>
      </c>
      <c r="B3238">
        <v>-89.805999999999997</v>
      </c>
      <c r="C3238">
        <v>664</v>
      </c>
      <c r="D3238">
        <v>175000</v>
      </c>
      <c r="E3238">
        <v>160</v>
      </c>
      <c r="F3238" s="3">
        <v>152.54423713189973</v>
      </c>
    </row>
    <row r="3239" spans="1:6">
      <c r="A3239">
        <v>21</v>
      </c>
      <c r="B3239">
        <v>-89.691000000000003</v>
      </c>
      <c r="C3239">
        <v>664</v>
      </c>
      <c r="D3239">
        <v>175000</v>
      </c>
      <c r="E3239">
        <v>126</v>
      </c>
      <c r="F3239" s="3">
        <v>134.30542978122955</v>
      </c>
    </row>
    <row r="3240" spans="1:6">
      <c r="A3240">
        <v>22</v>
      </c>
      <c r="B3240">
        <v>-89.576999999999998</v>
      </c>
      <c r="C3240">
        <v>664</v>
      </c>
      <c r="D3240">
        <v>175000</v>
      </c>
      <c r="E3240">
        <v>124</v>
      </c>
      <c r="F3240" s="3">
        <v>121.54546009700431</v>
      </c>
    </row>
    <row r="3241" spans="1:6">
      <c r="A3241">
        <v>23</v>
      </c>
      <c r="B3241">
        <v>-89.457999999999998</v>
      </c>
      <c r="C3241">
        <v>664</v>
      </c>
      <c r="D3241">
        <v>175000</v>
      </c>
      <c r="E3241">
        <v>117</v>
      </c>
      <c r="F3241" s="3">
        <v>113.31450360579441</v>
      </c>
    </row>
    <row r="3242" spans="1:6">
      <c r="A3242">
        <v>24</v>
      </c>
      <c r="B3242">
        <v>-89.341999999999999</v>
      </c>
      <c r="C3242">
        <v>664</v>
      </c>
      <c r="D3242">
        <v>175000</v>
      </c>
      <c r="E3242">
        <v>131</v>
      </c>
      <c r="F3242" s="3">
        <v>108.93443677567593</v>
      </c>
    </row>
    <row r="3243" spans="1:6">
      <c r="A3243">
        <v>25</v>
      </c>
      <c r="B3243">
        <v>-89.234999999999999</v>
      </c>
      <c r="C3243">
        <v>664</v>
      </c>
      <c r="D3243">
        <v>175000</v>
      </c>
      <c r="E3243">
        <v>114</v>
      </c>
      <c r="F3243" s="3">
        <v>106.87884377870118</v>
      </c>
    </row>
    <row r="3244" spans="1:6">
      <c r="A3244">
        <v>26</v>
      </c>
      <c r="B3244">
        <v>-89.13</v>
      </c>
      <c r="C3244">
        <v>664</v>
      </c>
      <c r="D3244">
        <v>175000</v>
      </c>
      <c r="E3244">
        <v>106</v>
      </c>
      <c r="F3244" s="3">
        <v>105.88910229329758</v>
      </c>
    </row>
    <row r="3245" spans="1:6">
      <c r="A3245">
        <v>27</v>
      </c>
      <c r="B3245">
        <v>-89.016000000000005</v>
      </c>
      <c r="C3245">
        <v>664</v>
      </c>
      <c r="D3245">
        <v>175000</v>
      </c>
      <c r="E3245">
        <v>104</v>
      </c>
      <c r="F3245" s="3">
        <v>105.3874108290624</v>
      </c>
    </row>
    <row r="3246" spans="1:6">
      <c r="A3246">
        <v>28</v>
      </c>
      <c r="B3246">
        <v>-88.896000000000001</v>
      </c>
      <c r="C3246">
        <v>664</v>
      </c>
      <c r="D3246">
        <v>175000</v>
      </c>
      <c r="E3246">
        <v>120</v>
      </c>
      <c r="F3246" s="3">
        <v>105.13822579185087</v>
      </c>
    </row>
    <row r="3247" spans="1:6">
      <c r="A3247">
        <v>29</v>
      </c>
      <c r="B3247">
        <v>-88.790999999999997</v>
      </c>
      <c r="C3247">
        <v>664</v>
      </c>
      <c r="D3247">
        <v>175000</v>
      </c>
      <c r="E3247">
        <v>109</v>
      </c>
      <c r="F3247" s="3">
        <v>105.00985607974305</v>
      </c>
    </row>
    <row r="3248" spans="1:6">
      <c r="A3248">
        <v>30</v>
      </c>
      <c r="B3248">
        <v>-88.671999999999997</v>
      </c>
      <c r="C3248">
        <v>664</v>
      </c>
      <c r="D3248">
        <v>175000</v>
      </c>
      <c r="E3248">
        <v>80</v>
      </c>
      <c r="F3248" s="3">
        <v>104.89848519430896</v>
      </c>
    </row>
    <row r="3249" spans="1:6">
      <c r="A3249">
        <v>31</v>
      </c>
      <c r="B3249">
        <v>-88.56</v>
      </c>
      <c r="C3249">
        <v>664</v>
      </c>
      <c r="D3249">
        <v>175000</v>
      </c>
      <c r="E3249">
        <v>106</v>
      </c>
      <c r="F3249" s="3">
        <v>104.80405834078674</v>
      </c>
    </row>
    <row r="3250" spans="1:6">
      <c r="A3250">
        <v>32</v>
      </c>
      <c r="B3250">
        <v>-88.451999999999998</v>
      </c>
      <c r="C3250">
        <v>664</v>
      </c>
      <c r="D3250">
        <v>175000</v>
      </c>
      <c r="E3250">
        <v>104</v>
      </c>
      <c r="F3250" s="3">
        <v>104.71561823752212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151</v>
      </c>
    </row>
    <row r="3256" spans="1:6">
      <c r="A3256" t="s">
        <v>2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137</v>
      </c>
    </row>
    <row r="3260" spans="1:6">
      <c r="A3260" t="s">
        <v>152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181</v>
      </c>
      <c r="B3268" t="s">
        <v>160</v>
      </c>
      <c r="C3268" t="s">
        <v>163</v>
      </c>
      <c r="D3268" t="s">
        <v>180</v>
      </c>
      <c r="E3268" t="s">
        <v>179</v>
      </c>
      <c r="F3268" t="s">
        <v>200</v>
      </c>
    </row>
    <row r="3269" spans="1:10">
      <c r="A3269">
        <v>1</v>
      </c>
      <c r="B3269">
        <v>-91.947999999999993</v>
      </c>
      <c r="C3269">
        <v>657</v>
      </c>
      <c r="D3269">
        <v>175000</v>
      </c>
      <c r="E3269">
        <v>90</v>
      </c>
      <c r="F3269" s="3"/>
      <c r="J3269" t="s">
        <v>277</v>
      </c>
    </row>
    <row r="3270" spans="1:10">
      <c r="A3270">
        <v>2</v>
      </c>
      <c r="B3270">
        <v>-91.838999999999999</v>
      </c>
      <c r="C3270">
        <v>657</v>
      </c>
      <c r="D3270">
        <v>175000</v>
      </c>
      <c r="E3270">
        <v>84</v>
      </c>
      <c r="F3270" s="3"/>
    </row>
    <row r="3271" spans="1:10">
      <c r="A3271">
        <v>3</v>
      </c>
      <c r="B3271">
        <v>-91.724000000000004</v>
      </c>
      <c r="C3271">
        <v>657</v>
      </c>
      <c r="D3271">
        <v>175000</v>
      </c>
      <c r="E3271">
        <v>106</v>
      </c>
      <c r="F3271" s="3"/>
    </row>
    <row r="3272" spans="1:10">
      <c r="A3272">
        <v>4</v>
      </c>
      <c r="B3272">
        <v>-91.611999999999995</v>
      </c>
      <c r="C3272">
        <v>657</v>
      </c>
      <c r="D3272">
        <v>175000</v>
      </c>
      <c r="E3272">
        <v>87</v>
      </c>
      <c r="F3272" s="3">
        <v>101.02873400400661</v>
      </c>
    </row>
    <row r="3273" spans="1:10">
      <c r="A3273">
        <v>5</v>
      </c>
      <c r="B3273">
        <v>-91.5</v>
      </c>
      <c r="C3273">
        <v>657</v>
      </c>
      <c r="D3273">
        <v>175000</v>
      </c>
      <c r="E3273">
        <v>102</v>
      </c>
      <c r="F3273" s="3">
        <v>101.62579613629407</v>
      </c>
    </row>
    <row r="3274" spans="1:10">
      <c r="A3274">
        <v>6</v>
      </c>
      <c r="B3274">
        <v>-91.394000000000005</v>
      </c>
      <c r="C3274">
        <v>657</v>
      </c>
      <c r="D3274">
        <v>175000</v>
      </c>
      <c r="E3274">
        <v>97</v>
      </c>
      <c r="F3274" s="3">
        <v>102.68420224309989</v>
      </c>
    </row>
    <row r="3275" spans="1:10">
      <c r="A3275">
        <v>7</v>
      </c>
      <c r="B3275">
        <v>-91.281000000000006</v>
      </c>
      <c r="C3275">
        <v>657</v>
      </c>
      <c r="D3275">
        <v>175000</v>
      </c>
      <c r="E3275">
        <v>122</v>
      </c>
      <c r="F3275" s="3">
        <v>104.90882832982317</v>
      </c>
    </row>
    <row r="3276" spans="1:10">
      <c r="A3276">
        <v>8</v>
      </c>
      <c r="B3276">
        <v>-91.165000000000006</v>
      </c>
      <c r="C3276">
        <v>657</v>
      </c>
      <c r="D3276">
        <v>175000</v>
      </c>
      <c r="E3276">
        <v>120</v>
      </c>
      <c r="F3276" s="3">
        <v>109.38167115713985</v>
      </c>
    </row>
    <row r="3277" spans="1:10">
      <c r="A3277">
        <v>9</v>
      </c>
      <c r="B3277">
        <v>-91.049000000000007</v>
      </c>
      <c r="C3277">
        <v>657</v>
      </c>
      <c r="D3277">
        <v>175000</v>
      </c>
      <c r="E3277">
        <v>127</v>
      </c>
      <c r="F3277" s="3">
        <v>117.51530887317494</v>
      </c>
    </row>
    <row r="3278" spans="1:10">
      <c r="A3278">
        <v>10</v>
      </c>
      <c r="B3278">
        <v>-90.933999999999997</v>
      </c>
      <c r="C3278">
        <v>657</v>
      </c>
      <c r="D3278">
        <v>175000</v>
      </c>
      <c r="E3278">
        <v>124</v>
      </c>
      <c r="F3278" s="3">
        <v>130.68780283338117</v>
      </c>
    </row>
    <row r="3279" spans="1:10">
      <c r="A3279">
        <v>11</v>
      </c>
      <c r="B3279">
        <v>-90.823999999999998</v>
      </c>
      <c r="C3279">
        <v>657</v>
      </c>
      <c r="D3279">
        <v>175000</v>
      </c>
      <c r="E3279">
        <v>149</v>
      </c>
      <c r="F3279" s="3">
        <v>148.82531688719257</v>
      </c>
    </row>
    <row r="3280" spans="1:10">
      <c r="A3280">
        <v>12</v>
      </c>
      <c r="B3280">
        <v>-90.709000000000003</v>
      </c>
      <c r="C3280">
        <v>657</v>
      </c>
      <c r="D3280">
        <v>175000</v>
      </c>
      <c r="E3280">
        <v>174</v>
      </c>
      <c r="F3280" s="3">
        <v>172.88480729980549</v>
      </c>
    </row>
    <row r="3281" spans="1:6">
      <c r="A3281">
        <v>13</v>
      </c>
      <c r="B3281">
        <v>-90.594999999999999</v>
      </c>
      <c r="C3281">
        <v>657</v>
      </c>
      <c r="D3281">
        <v>175000</v>
      </c>
      <c r="E3281">
        <v>193</v>
      </c>
      <c r="F3281" s="3">
        <v>199.04384378418266</v>
      </c>
    </row>
    <row r="3282" spans="1:6">
      <c r="A3282">
        <v>14</v>
      </c>
      <c r="B3282">
        <v>-90.486999999999995</v>
      </c>
      <c r="C3282">
        <v>657</v>
      </c>
      <c r="D3282">
        <v>175000</v>
      </c>
      <c r="E3282">
        <v>210</v>
      </c>
      <c r="F3282" s="3">
        <v>221.60709463454882</v>
      </c>
    </row>
    <row r="3283" spans="1:6">
      <c r="A3283">
        <v>15</v>
      </c>
      <c r="B3283">
        <v>-90.372</v>
      </c>
      <c r="C3283">
        <v>657</v>
      </c>
      <c r="D3283">
        <v>175000</v>
      </c>
      <c r="E3283">
        <v>242</v>
      </c>
      <c r="F3283" s="3">
        <v>237.96097820827441</v>
      </c>
    </row>
    <row r="3284" spans="1:6">
      <c r="A3284">
        <v>16</v>
      </c>
      <c r="B3284">
        <v>-90.256</v>
      </c>
      <c r="C3284">
        <v>657</v>
      </c>
      <c r="D3284">
        <v>175000</v>
      </c>
      <c r="E3284">
        <v>244</v>
      </c>
      <c r="F3284" s="3">
        <v>242.22012083112719</v>
      </c>
    </row>
    <row r="3285" spans="1:6">
      <c r="A3285">
        <v>17</v>
      </c>
      <c r="B3285">
        <v>-90.14</v>
      </c>
      <c r="C3285">
        <v>657</v>
      </c>
      <c r="D3285">
        <v>175000</v>
      </c>
      <c r="E3285">
        <v>271</v>
      </c>
      <c r="F3285" s="3">
        <v>233.05962351339363</v>
      </c>
    </row>
    <row r="3286" spans="1:6">
      <c r="A3286">
        <v>18</v>
      </c>
      <c r="B3286">
        <v>-90.025000000000006</v>
      </c>
      <c r="C3286">
        <v>657</v>
      </c>
      <c r="D3286">
        <v>175000</v>
      </c>
      <c r="E3286">
        <v>199</v>
      </c>
      <c r="F3286" s="3">
        <v>213.31725903893829</v>
      </c>
    </row>
    <row r="3287" spans="1:6">
      <c r="A3287">
        <v>19</v>
      </c>
      <c r="B3287">
        <v>-89.918999999999997</v>
      </c>
      <c r="C3287">
        <v>657</v>
      </c>
      <c r="D3287">
        <v>175000</v>
      </c>
      <c r="E3287">
        <v>184</v>
      </c>
      <c r="F3287" s="3">
        <v>190.09566103367143</v>
      </c>
    </row>
    <row r="3288" spans="1:6">
      <c r="A3288">
        <v>20</v>
      </c>
      <c r="B3288">
        <v>-89.805999999999997</v>
      </c>
      <c r="C3288">
        <v>657</v>
      </c>
      <c r="D3288">
        <v>175000</v>
      </c>
      <c r="E3288">
        <v>154</v>
      </c>
      <c r="F3288" s="3">
        <v>165.04943149748263</v>
      </c>
    </row>
    <row r="3289" spans="1:6">
      <c r="A3289">
        <v>21</v>
      </c>
      <c r="B3289">
        <v>-89.691000000000003</v>
      </c>
      <c r="C3289">
        <v>657</v>
      </c>
      <c r="D3289">
        <v>175000</v>
      </c>
      <c r="E3289">
        <v>147</v>
      </c>
      <c r="F3289" s="3">
        <v>143.27445947135763</v>
      </c>
    </row>
    <row r="3290" spans="1:6">
      <c r="A3290">
        <v>22</v>
      </c>
      <c r="B3290">
        <v>-89.576999999999998</v>
      </c>
      <c r="C3290">
        <v>657</v>
      </c>
      <c r="D3290">
        <v>175000</v>
      </c>
      <c r="E3290">
        <v>129</v>
      </c>
      <c r="F3290" s="3">
        <v>127.34339556602043</v>
      </c>
    </row>
    <row r="3291" spans="1:6">
      <c r="A3291">
        <v>23</v>
      </c>
      <c r="B3291">
        <v>-89.457999999999998</v>
      </c>
      <c r="C3291">
        <v>657</v>
      </c>
      <c r="D3291">
        <v>175000</v>
      </c>
      <c r="E3291">
        <v>120</v>
      </c>
      <c r="F3291" s="3">
        <v>116.68157339998818</v>
      </c>
    </row>
    <row r="3292" spans="1:6">
      <c r="A3292">
        <v>24</v>
      </c>
      <c r="B3292">
        <v>-89.341999999999999</v>
      </c>
      <c r="C3292">
        <v>657</v>
      </c>
      <c r="D3292">
        <v>175000</v>
      </c>
      <c r="E3292">
        <v>126</v>
      </c>
      <c r="F3292" s="3">
        <v>110.88208524372499</v>
      </c>
    </row>
    <row r="3293" spans="1:6">
      <c r="A3293">
        <v>25</v>
      </c>
      <c r="B3293">
        <v>-89.234999999999999</v>
      </c>
      <c r="C3293">
        <v>657</v>
      </c>
      <c r="D3293">
        <v>175000</v>
      </c>
      <c r="E3293">
        <v>100</v>
      </c>
      <c r="F3293" s="3">
        <v>108.19415134905911</v>
      </c>
    </row>
    <row r="3294" spans="1:6">
      <c r="A3294">
        <v>26</v>
      </c>
      <c r="B3294">
        <v>-89.13</v>
      </c>
      <c r="C3294">
        <v>657</v>
      </c>
      <c r="D3294">
        <v>175000</v>
      </c>
      <c r="E3294">
        <v>111</v>
      </c>
      <c r="F3294" s="3">
        <v>107.01264407088189</v>
      </c>
    </row>
    <row r="3295" spans="1:6">
      <c r="A3295">
        <v>27</v>
      </c>
      <c r="B3295">
        <v>-89.016000000000005</v>
      </c>
      <c r="C3295">
        <v>657</v>
      </c>
      <c r="D3295">
        <v>175000</v>
      </c>
      <c r="E3295">
        <v>113</v>
      </c>
      <c r="F3295" s="3">
        <v>106.58536632730801</v>
      </c>
    </row>
    <row r="3296" spans="1:6">
      <c r="A3296">
        <v>28</v>
      </c>
      <c r="B3296">
        <v>-88.896000000000001</v>
      </c>
      <c r="C3296">
        <v>657</v>
      </c>
      <c r="D3296">
        <v>175000</v>
      </c>
      <c r="E3296">
        <v>90</v>
      </c>
      <c r="F3296" s="3">
        <v>106.57472307456587</v>
      </c>
    </row>
    <row r="3297" spans="1:6">
      <c r="A3297">
        <v>29</v>
      </c>
      <c r="B3297">
        <v>-88.790999999999997</v>
      </c>
      <c r="C3297">
        <v>657</v>
      </c>
      <c r="D3297">
        <v>175000</v>
      </c>
      <c r="E3297">
        <v>131</v>
      </c>
      <c r="F3297" s="3">
        <v>106.71445574885674</v>
      </c>
    </row>
    <row r="3298" spans="1:6">
      <c r="A3298">
        <v>30</v>
      </c>
      <c r="B3298">
        <v>-88.671999999999997</v>
      </c>
      <c r="C3298">
        <v>657</v>
      </c>
      <c r="D3298">
        <v>175000</v>
      </c>
      <c r="E3298">
        <v>92</v>
      </c>
      <c r="F3298" s="3">
        <v>106.93274565920339</v>
      </c>
    </row>
    <row r="3299" spans="1:6">
      <c r="A3299">
        <v>31</v>
      </c>
      <c r="B3299">
        <v>-88.56</v>
      </c>
      <c r="C3299">
        <v>657</v>
      </c>
      <c r="D3299">
        <v>175000</v>
      </c>
      <c r="E3299">
        <v>101</v>
      </c>
      <c r="F3299" s="3">
        <v>107.15745360775755</v>
      </c>
    </row>
    <row r="3300" spans="1:6">
      <c r="A3300">
        <v>32</v>
      </c>
      <c r="B3300">
        <v>-88.451999999999998</v>
      </c>
      <c r="C3300">
        <v>657</v>
      </c>
      <c r="D3300">
        <v>175000</v>
      </c>
      <c r="E3300">
        <v>117</v>
      </c>
      <c r="F3300" s="3">
        <v>107.37926354298003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153</v>
      </c>
    </row>
    <row r="3306" spans="1:6">
      <c r="A3306" t="s">
        <v>2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137</v>
      </c>
    </row>
    <row r="3310" spans="1:6">
      <c r="A3310" t="s">
        <v>154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181</v>
      </c>
      <c r="B3318" t="s">
        <v>160</v>
      </c>
      <c r="C3318" t="s">
        <v>163</v>
      </c>
      <c r="D3318" t="s">
        <v>180</v>
      </c>
      <c r="E3318" t="s">
        <v>179</v>
      </c>
      <c r="F3318" t="s">
        <v>200</v>
      </c>
    </row>
    <row r="3319" spans="1:10">
      <c r="A3319">
        <v>1</v>
      </c>
      <c r="B3319">
        <v>-91.947999999999993</v>
      </c>
      <c r="C3319">
        <v>662</v>
      </c>
      <c r="D3319">
        <v>175000</v>
      </c>
      <c r="E3319">
        <v>72</v>
      </c>
      <c r="F3319" s="3"/>
      <c r="J3319" t="s">
        <v>278</v>
      </c>
    </row>
    <row r="3320" spans="1:10">
      <c r="A3320">
        <v>2</v>
      </c>
      <c r="B3320">
        <v>-91.838999999999999</v>
      </c>
      <c r="C3320">
        <v>662</v>
      </c>
      <c r="D3320">
        <v>175000</v>
      </c>
      <c r="E3320">
        <v>100</v>
      </c>
      <c r="F3320" s="3"/>
    </row>
    <row r="3321" spans="1:10">
      <c r="A3321">
        <v>3</v>
      </c>
      <c r="B3321">
        <v>-91.724000000000004</v>
      </c>
      <c r="C3321">
        <v>662</v>
      </c>
      <c r="D3321">
        <v>175000</v>
      </c>
      <c r="E3321">
        <v>92</v>
      </c>
      <c r="F3321" s="3"/>
    </row>
    <row r="3322" spans="1:10">
      <c r="A3322">
        <v>4</v>
      </c>
      <c r="B3322">
        <v>-91.611999999999995</v>
      </c>
      <c r="C3322">
        <v>662</v>
      </c>
      <c r="D3322">
        <v>175000</v>
      </c>
      <c r="E3322">
        <v>92</v>
      </c>
      <c r="F3322" s="3">
        <v>97.425542358248904</v>
      </c>
    </row>
    <row r="3323" spans="1:10">
      <c r="A3323">
        <v>5</v>
      </c>
      <c r="B3323">
        <v>-91.5</v>
      </c>
      <c r="C3323">
        <v>662</v>
      </c>
      <c r="D3323">
        <v>175000</v>
      </c>
      <c r="E3323">
        <v>98</v>
      </c>
      <c r="F3323" s="3">
        <v>98.265331666115543</v>
      </c>
    </row>
    <row r="3324" spans="1:10">
      <c r="A3324">
        <v>6</v>
      </c>
      <c r="B3324">
        <v>-91.394000000000005</v>
      </c>
      <c r="C3324">
        <v>662</v>
      </c>
      <c r="D3324">
        <v>175000</v>
      </c>
      <c r="E3324">
        <v>89</v>
      </c>
      <c r="F3324" s="3">
        <v>99.468827215783691</v>
      </c>
    </row>
    <row r="3325" spans="1:10">
      <c r="A3325">
        <v>7</v>
      </c>
      <c r="B3325">
        <v>-91.281000000000006</v>
      </c>
      <c r="C3325">
        <v>662</v>
      </c>
      <c r="D3325">
        <v>175000</v>
      </c>
      <c r="E3325">
        <v>96</v>
      </c>
      <c r="F3325" s="3">
        <v>101.71419216622085</v>
      </c>
    </row>
    <row r="3326" spans="1:10">
      <c r="A3326">
        <v>8</v>
      </c>
      <c r="B3326">
        <v>-91.165000000000006</v>
      </c>
      <c r="C3326">
        <v>662</v>
      </c>
      <c r="D3326">
        <v>175000</v>
      </c>
      <c r="E3326">
        <v>128</v>
      </c>
      <c r="F3326" s="3">
        <v>106.05238638956132</v>
      </c>
    </row>
    <row r="3327" spans="1:10">
      <c r="A3327">
        <v>9</v>
      </c>
      <c r="B3327">
        <v>-91.049000000000007</v>
      </c>
      <c r="C3327">
        <v>662</v>
      </c>
      <c r="D3327">
        <v>175000</v>
      </c>
      <c r="E3327">
        <v>130</v>
      </c>
      <c r="F3327" s="3">
        <v>113.98598457707635</v>
      </c>
    </row>
    <row r="3328" spans="1:10">
      <c r="A3328">
        <v>10</v>
      </c>
      <c r="B3328">
        <v>-90.933999999999997</v>
      </c>
      <c r="C3328">
        <v>662</v>
      </c>
      <c r="D3328">
        <v>175000</v>
      </c>
      <c r="E3328">
        <v>132</v>
      </c>
      <c r="F3328" s="3">
        <v>127.15942393621853</v>
      </c>
    </row>
    <row r="3329" spans="1:6">
      <c r="A3329">
        <v>11</v>
      </c>
      <c r="B3329">
        <v>-90.823999999999998</v>
      </c>
      <c r="C3329">
        <v>662</v>
      </c>
      <c r="D3329">
        <v>175000</v>
      </c>
      <c r="E3329">
        <v>137</v>
      </c>
      <c r="F3329" s="3">
        <v>145.87264378699331</v>
      </c>
    </row>
    <row r="3330" spans="1:6">
      <c r="A3330">
        <v>12</v>
      </c>
      <c r="B3330">
        <v>-90.709000000000003</v>
      </c>
      <c r="C3330">
        <v>662</v>
      </c>
      <c r="D3330">
        <v>175000</v>
      </c>
      <c r="E3330">
        <v>162</v>
      </c>
      <c r="F3330" s="3">
        <v>171.54891252499186</v>
      </c>
    </row>
    <row r="3331" spans="1:6">
      <c r="A3331">
        <v>13</v>
      </c>
      <c r="B3331">
        <v>-90.594999999999999</v>
      </c>
      <c r="C3331">
        <v>662</v>
      </c>
      <c r="D3331">
        <v>175000</v>
      </c>
      <c r="E3331">
        <v>188</v>
      </c>
      <c r="F3331" s="3">
        <v>200.49655457644073</v>
      </c>
    </row>
    <row r="3332" spans="1:6">
      <c r="A3332">
        <v>14</v>
      </c>
      <c r="B3332">
        <v>-90.486999999999995</v>
      </c>
      <c r="C3332">
        <v>662</v>
      </c>
      <c r="D3332">
        <v>175000</v>
      </c>
      <c r="E3332">
        <v>226</v>
      </c>
      <c r="F3332" s="3">
        <v>226.50036410445358</v>
      </c>
    </row>
    <row r="3333" spans="1:6">
      <c r="A3333">
        <v>15</v>
      </c>
      <c r="B3333">
        <v>-90.372</v>
      </c>
      <c r="C3333">
        <v>662</v>
      </c>
      <c r="D3333">
        <v>175000</v>
      </c>
      <c r="E3333">
        <v>270</v>
      </c>
      <c r="F3333" s="3">
        <v>246.57793042380757</v>
      </c>
    </row>
    <row r="3334" spans="1:6">
      <c r="A3334">
        <v>16</v>
      </c>
      <c r="B3334">
        <v>-90.256</v>
      </c>
      <c r="C3334">
        <v>662</v>
      </c>
      <c r="D3334">
        <v>175000</v>
      </c>
      <c r="E3334">
        <v>272</v>
      </c>
      <c r="F3334" s="3">
        <v>253.62339214455864</v>
      </c>
    </row>
    <row r="3335" spans="1:6">
      <c r="A3335">
        <v>17</v>
      </c>
      <c r="B3335">
        <v>-90.14</v>
      </c>
      <c r="C3335">
        <v>662</v>
      </c>
      <c r="D3335">
        <v>175000</v>
      </c>
      <c r="E3335">
        <v>234</v>
      </c>
      <c r="F3335" s="3">
        <v>245.51429572272733</v>
      </c>
    </row>
    <row r="3336" spans="1:6">
      <c r="A3336">
        <v>18</v>
      </c>
      <c r="B3336">
        <v>-90.025000000000006</v>
      </c>
      <c r="C3336">
        <v>662</v>
      </c>
      <c r="D3336">
        <v>175000</v>
      </c>
      <c r="E3336">
        <v>221</v>
      </c>
      <c r="F3336" s="3">
        <v>225.01805249461799</v>
      </c>
    </row>
    <row r="3337" spans="1:6">
      <c r="A3337">
        <v>19</v>
      </c>
      <c r="B3337">
        <v>-89.918999999999997</v>
      </c>
      <c r="C3337">
        <v>662</v>
      </c>
      <c r="D3337">
        <v>175000</v>
      </c>
      <c r="E3337">
        <v>192</v>
      </c>
      <c r="F3337" s="3">
        <v>199.99960931216486</v>
      </c>
    </row>
    <row r="3338" spans="1:6">
      <c r="A3338">
        <v>20</v>
      </c>
      <c r="B3338">
        <v>-89.805999999999997</v>
      </c>
      <c r="C3338">
        <v>662</v>
      </c>
      <c r="D3338">
        <v>175000</v>
      </c>
      <c r="E3338">
        <v>171</v>
      </c>
      <c r="F3338" s="3">
        <v>172.64945755542863</v>
      </c>
    </row>
    <row r="3339" spans="1:6">
      <c r="A3339">
        <v>21</v>
      </c>
      <c r="B3339">
        <v>-89.691000000000003</v>
      </c>
      <c r="C3339">
        <v>662</v>
      </c>
      <c r="D3339">
        <v>175000</v>
      </c>
      <c r="E3339">
        <v>142</v>
      </c>
      <c r="F3339" s="3">
        <v>148.82956241722479</v>
      </c>
    </row>
    <row r="3340" spans="1:6">
      <c r="A3340">
        <v>22</v>
      </c>
      <c r="B3340">
        <v>-89.576999999999998</v>
      </c>
      <c r="C3340">
        <v>662</v>
      </c>
      <c r="D3340">
        <v>175000</v>
      </c>
      <c r="E3340">
        <v>148</v>
      </c>
      <c r="F3340" s="3">
        <v>131.54576947868921</v>
      </c>
    </row>
    <row r="3341" spans="1:6">
      <c r="A3341">
        <v>23</v>
      </c>
      <c r="B3341">
        <v>-89.457999999999998</v>
      </c>
      <c r="C3341">
        <v>662</v>
      </c>
      <c r="D3341">
        <v>175000</v>
      </c>
      <c r="E3341">
        <v>133</v>
      </c>
      <c r="F3341" s="3">
        <v>120.20905278300104</v>
      </c>
    </row>
    <row r="3342" spans="1:6">
      <c r="A3342">
        <v>24</v>
      </c>
      <c r="B3342">
        <v>-89.341999999999999</v>
      </c>
      <c r="C3342">
        <v>662</v>
      </c>
      <c r="D3342">
        <v>175000</v>
      </c>
      <c r="E3342">
        <v>101</v>
      </c>
      <c r="F3342" s="3">
        <v>114.28263206748517</v>
      </c>
    </row>
    <row r="3343" spans="1:6">
      <c r="A3343">
        <v>25</v>
      </c>
      <c r="B3343">
        <v>-89.234999999999999</v>
      </c>
      <c r="C3343">
        <v>662</v>
      </c>
      <c r="D3343">
        <v>175000</v>
      </c>
      <c r="E3343">
        <v>133</v>
      </c>
      <c r="F3343" s="3">
        <v>111.74445069501748</v>
      </c>
    </row>
    <row r="3344" spans="1:6">
      <c r="A3344">
        <v>26</v>
      </c>
      <c r="B3344">
        <v>-89.13</v>
      </c>
      <c r="C3344">
        <v>662</v>
      </c>
      <c r="D3344">
        <v>175000</v>
      </c>
      <c r="E3344">
        <v>102</v>
      </c>
      <c r="F3344" s="3">
        <v>110.82632382313508</v>
      </c>
    </row>
    <row r="3345" spans="1:6">
      <c r="A3345">
        <v>27</v>
      </c>
      <c r="B3345">
        <v>-89.016000000000005</v>
      </c>
      <c r="C3345">
        <v>662</v>
      </c>
      <c r="D3345">
        <v>175000</v>
      </c>
      <c r="E3345">
        <v>127</v>
      </c>
      <c r="F3345" s="3">
        <v>110.73255583375563</v>
      </c>
    </row>
    <row r="3346" spans="1:6">
      <c r="A3346">
        <v>28</v>
      </c>
      <c r="B3346">
        <v>-88.896000000000001</v>
      </c>
      <c r="C3346">
        <v>662</v>
      </c>
      <c r="D3346">
        <v>175000</v>
      </c>
      <c r="E3346">
        <v>103</v>
      </c>
      <c r="F3346" s="3">
        <v>111.08465147034674</v>
      </c>
    </row>
    <row r="3347" spans="1:6">
      <c r="A3347">
        <v>29</v>
      </c>
      <c r="B3347">
        <v>-88.790999999999997</v>
      </c>
      <c r="C3347">
        <v>662</v>
      </c>
      <c r="D3347">
        <v>175000</v>
      </c>
      <c r="E3347">
        <v>119</v>
      </c>
      <c r="F3347" s="3">
        <v>111.54077222015312</v>
      </c>
    </row>
    <row r="3348" spans="1:6">
      <c r="A3348">
        <v>30</v>
      </c>
      <c r="B3348">
        <v>-88.671999999999997</v>
      </c>
      <c r="C3348">
        <v>662</v>
      </c>
      <c r="D3348">
        <v>175000</v>
      </c>
      <c r="E3348">
        <v>125</v>
      </c>
      <c r="F3348" s="3">
        <v>112.11501536497219</v>
      </c>
    </row>
    <row r="3349" spans="1:6">
      <c r="A3349">
        <v>31</v>
      </c>
      <c r="B3349">
        <v>-88.56</v>
      </c>
      <c r="C3349">
        <v>662</v>
      </c>
      <c r="D3349">
        <v>175000</v>
      </c>
      <c r="E3349">
        <v>87</v>
      </c>
      <c r="F3349" s="3">
        <v>112.67316503824014</v>
      </c>
    </row>
    <row r="3350" spans="1:6">
      <c r="A3350">
        <v>32</v>
      </c>
      <c r="B3350">
        <v>-88.451999999999998</v>
      </c>
      <c r="C3350">
        <v>662</v>
      </c>
      <c r="D3350">
        <v>175000</v>
      </c>
      <c r="E3350">
        <v>118</v>
      </c>
      <c r="F3350" s="3">
        <v>113.21587493143475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291</v>
      </c>
    </row>
    <row r="3356" spans="1:6">
      <c r="A3356" t="s">
        <v>292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123</v>
      </c>
    </row>
    <row r="3360" spans="1:6">
      <c r="A3360" t="s">
        <v>293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48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181</v>
      </c>
      <c r="B3368" t="s">
        <v>160</v>
      </c>
      <c r="C3368" t="s">
        <v>163</v>
      </c>
      <c r="D3368" t="s">
        <v>180</v>
      </c>
      <c r="E3368" t="s">
        <v>179</v>
      </c>
      <c r="F3368" t="s">
        <v>200</v>
      </c>
    </row>
    <row r="3369" spans="1:10">
      <c r="A3369">
        <v>1</v>
      </c>
      <c r="B3369">
        <v>-91.548000000000002</v>
      </c>
      <c r="C3369">
        <v>1049</v>
      </c>
      <c r="D3369">
        <v>276000</v>
      </c>
      <c r="E3369">
        <v>120</v>
      </c>
      <c r="F3369" s="3"/>
      <c r="J3369" t="s">
        <v>296</v>
      </c>
    </row>
    <row r="3370" spans="1:10">
      <c r="A3370">
        <v>2</v>
      </c>
      <c r="B3370">
        <v>-91.438999999999993</v>
      </c>
      <c r="C3370">
        <v>1049</v>
      </c>
      <c r="D3370">
        <v>276000</v>
      </c>
      <c r="E3370">
        <v>143</v>
      </c>
      <c r="F3370" s="3"/>
    </row>
    <row r="3371" spans="1:10">
      <c r="A3371">
        <v>3</v>
      </c>
      <c r="B3371">
        <v>-91.323999999999998</v>
      </c>
      <c r="C3371">
        <v>1049</v>
      </c>
      <c r="D3371">
        <v>276000</v>
      </c>
      <c r="E3371">
        <v>149</v>
      </c>
      <c r="F3371" s="3"/>
    </row>
    <row r="3372" spans="1:10">
      <c r="A3372">
        <v>4</v>
      </c>
      <c r="B3372">
        <v>-91.212000000000003</v>
      </c>
      <c r="C3372">
        <v>1049</v>
      </c>
      <c r="D3372">
        <v>276000</v>
      </c>
      <c r="E3372">
        <v>144</v>
      </c>
      <c r="F3372" s="3">
        <v>157.06808026422783</v>
      </c>
    </row>
    <row r="3373" spans="1:10">
      <c r="A3373">
        <v>5</v>
      </c>
      <c r="B3373">
        <v>-91.1</v>
      </c>
      <c r="C3373">
        <v>1049</v>
      </c>
      <c r="D3373">
        <v>276000</v>
      </c>
      <c r="E3373">
        <v>160</v>
      </c>
      <c r="F3373" s="3">
        <v>161.16455669294783</v>
      </c>
    </row>
    <row r="3374" spans="1:10">
      <c r="A3374">
        <v>6</v>
      </c>
      <c r="B3374">
        <v>-90.994</v>
      </c>
      <c r="C3374">
        <v>1049</v>
      </c>
      <c r="D3374">
        <v>276000</v>
      </c>
      <c r="E3374">
        <v>179</v>
      </c>
      <c r="F3374" s="3">
        <v>166.69358109803559</v>
      </c>
    </row>
    <row r="3375" spans="1:10">
      <c r="A3375">
        <v>7</v>
      </c>
      <c r="B3375">
        <v>-90.881</v>
      </c>
      <c r="C3375">
        <v>1049</v>
      </c>
      <c r="D3375">
        <v>276000</v>
      </c>
      <c r="E3375">
        <v>187</v>
      </c>
      <c r="F3375" s="3">
        <v>174.90672253334722</v>
      </c>
    </row>
    <row r="3376" spans="1:10">
      <c r="A3376">
        <v>8</v>
      </c>
      <c r="B3376">
        <v>-90.765000000000001</v>
      </c>
      <c r="C3376">
        <v>1049</v>
      </c>
      <c r="D3376">
        <v>276000</v>
      </c>
      <c r="E3376">
        <v>189</v>
      </c>
      <c r="F3376" s="3">
        <v>186.29867130129762</v>
      </c>
    </row>
    <row r="3377" spans="1:6">
      <c r="A3377">
        <v>9</v>
      </c>
      <c r="B3377">
        <v>-90.649000000000001</v>
      </c>
      <c r="C3377">
        <v>1049</v>
      </c>
      <c r="D3377">
        <v>276000</v>
      </c>
      <c r="E3377">
        <v>188</v>
      </c>
      <c r="F3377" s="3">
        <v>200.83634424605236</v>
      </c>
    </row>
    <row r="3378" spans="1:6">
      <c r="A3378">
        <v>10</v>
      </c>
      <c r="B3378">
        <v>-90.534000000000006</v>
      </c>
      <c r="C3378">
        <v>1049</v>
      </c>
      <c r="D3378">
        <v>276000</v>
      </c>
      <c r="E3378">
        <v>225</v>
      </c>
      <c r="F3378" s="3">
        <v>217.92794039461626</v>
      </c>
    </row>
    <row r="3379" spans="1:6">
      <c r="A3379">
        <v>11</v>
      </c>
      <c r="B3379">
        <v>-90.424000000000007</v>
      </c>
      <c r="C3379">
        <v>1049</v>
      </c>
      <c r="D3379">
        <v>276000</v>
      </c>
      <c r="E3379">
        <v>230</v>
      </c>
      <c r="F3379" s="3">
        <v>235.73408291729251</v>
      </c>
    </row>
    <row r="3380" spans="1:6">
      <c r="A3380">
        <v>12</v>
      </c>
      <c r="B3380">
        <v>-90.308999999999997</v>
      </c>
      <c r="C3380">
        <v>1049</v>
      </c>
      <c r="D3380">
        <v>276000</v>
      </c>
      <c r="E3380">
        <v>248</v>
      </c>
      <c r="F3380" s="3">
        <v>254.14407643935002</v>
      </c>
    </row>
    <row r="3381" spans="1:6">
      <c r="A3381">
        <v>13</v>
      </c>
      <c r="B3381">
        <v>-90.194999999999993</v>
      </c>
      <c r="C3381">
        <v>1049</v>
      </c>
      <c r="D3381">
        <v>276000</v>
      </c>
      <c r="E3381">
        <v>259</v>
      </c>
      <c r="F3381" s="3">
        <v>270.03781558162888</v>
      </c>
    </row>
    <row r="3382" spans="1:6">
      <c r="A3382">
        <v>14</v>
      </c>
      <c r="B3382">
        <v>-90.087000000000003</v>
      </c>
      <c r="C3382">
        <v>1049</v>
      </c>
      <c r="D3382">
        <v>276000</v>
      </c>
      <c r="E3382">
        <v>294</v>
      </c>
      <c r="F3382" s="3">
        <v>280.97619133582867</v>
      </c>
    </row>
    <row r="3383" spans="1:6">
      <c r="A3383">
        <v>15</v>
      </c>
      <c r="B3383">
        <v>-89.971999999999994</v>
      </c>
      <c r="C3383">
        <v>1049</v>
      </c>
      <c r="D3383">
        <v>276000</v>
      </c>
      <c r="E3383">
        <v>300</v>
      </c>
      <c r="F3383" s="3">
        <v>286.61353336046312</v>
      </c>
    </row>
    <row r="3384" spans="1:6">
      <c r="A3384">
        <v>16</v>
      </c>
      <c r="B3384">
        <v>-89.855999999999995</v>
      </c>
      <c r="C3384">
        <v>1049</v>
      </c>
      <c r="D3384">
        <v>276000</v>
      </c>
      <c r="E3384">
        <v>290</v>
      </c>
      <c r="F3384" s="3">
        <v>285.27442604554909</v>
      </c>
    </row>
    <row r="3385" spans="1:6">
      <c r="A3385">
        <v>17</v>
      </c>
      <c r="B3385">
        <v>-89.74</v>
      </c>
      <c r="C3385">
        <v>1049</v>
      </c>
      <c r="D3385">
        <v>276000</v>
      </c>
      <c r="E3385">
        <v>268</v>
      </c>
      <c r="F3385" s="3">
        <v>277.28626100162273</v>
      </c>
    </row>
    <row r="3386" spans="1:6">
      <c r="A3386">
        <v>18</v>
      </c>
      <c r="B3386">
        <v>-89.625</v>
      </c>
      <c r="C3386">
        <v>1049</v>
      </c>
      <c r="D3386">
        <v>276000</v>
      </c>
      <c r="E3386">
        <v>276</v>
      </c>
      <c r="F3386" s="3">
        <v>264.26826029824809</v>
      </c>
    </row>
    <row r="3387" spans="1:6">
      <c r="A3387">
        <v>19</v>
      </c>
      <c r="B3387">
        <v>-89.519000000000005</v>
      </c>
      <c r="C3387">
        <v>1049</v>
      </c>
      <c r="D3387">
        <v>276000</v>
      </c>
      <c r="E3387">
        <v>245</v>
      </c>
      <c r="F3387" s="3">
        <v>249.59791442593141</v>
      </c>
    </row>
    <row r="3388" spans="1:6">
      <c r="A3388">
        <v>20</v>
      </c>
      <c r="B3388">
        <v>-89.406000000000006</v>
      </c>
      <c r="C3388">
        <v>1049</v>
      </c>
      <c r="D3388">
        <v>276000</v>
      </c>
      <c r="E3388">
        <v>216</v>
      </c>
      <c r="F3388" s="3">
        <v>233.188546267871</v>
      </c>
    </row>
    <row r="3389" spans="1:6">
      <c r="A3389">
        <v>21</v>
      </c>
      <c r="B3389">
        <v>-89.290999999999997</v>
      </c>
      <c r="C3389">
        <v>1049</v>
      </c>
      <c r="D3389">
        <v>276000</v>
      </c>
      <c r="E3389">
        <v>227</v>
      </c>
      <c r="F3389" s="3">
        <v>217.54894169778584</v>
      </c>
    </row>
    <row r="3390" spans="1:6">
      <c r="A3390">
        <v>22</v>
      </c>
      <c r="B3390">
        <v>-89.177000000000007</v>
      </c>
      <c r="C3390">
        <v>1049</v>
      </c>
      <c r="D3390">
        <v>276000</v>
      </c>
      <c r="E3390">
        <v>185</v>
      </c>
      <c r="F3390" s="3">
        <v>204.41667175021635</v>
      </c>
    </row>
    <row r="3391" spans="1:6">
      <c r="A3391">
        <v>23</v>
      </c>
      <c r="B3391">
        <v>-89.058000000000007</v>
      </c>
      <c r="C3391">
        <v>1049</v>
      </c>
      <c r="D3391">
        <v>276000</v>
      </c>
      <c r="E3391">
        <v>209</v>
      </c>
      <c r="F3391" s="3">
        <v>193.88796488993236</v>
      </c>
    </row>
    <row r="3392" spans="1:6">
      <c r="A3392">
        <v>24</v>
      </c>
      <c r="B3392">
        <v>-88.941999999999993</v>
      </c>
      <c r="C3392">
        <v>1049</v>
      </c>
      <c r="D3392">
        <v>276000</v>
      </c>
      <c r="E3392">
        <v>201</v>
      </c>
      <c r="F3392" s="3">
        <v>186.75133785086226</v>
      </c>
    </row>
    <row r="3393" spans="1:6">
      <c r="A3393">
        <v>25</v>
      </c>
      <c r="B3393">
        <v>-88.834999999999994</v>
      </c>
      <c r="C3393">
        <v>1049</v>
      </c>
      <c r="D3393">
        <v>276000</v>
      </c>
      <c r="E3393">
        <v>189</v>
      </c>
      <c r="F3393" s="3">
        <v>182.54002655121053</v>
      </c>
    </row>
    <row r="3394" spans="1:6">
      <c r="A3394">
        <v>26</v>
      </c>
      <c r="B3394">
        <v>-88.73</v>
      </c>
      <c r="C3394">
        <v>1049</v>
      </c>
      <c r="D3394">
        <v>276000</v>
      </c>
      <c r="E3394">
        <v>190</v>
      </c>
      <c r="F3394" s="3">
        <v>180.14440154245503</v>
      </c>
    </row>
    <row r="3395" spans="1:6">
      <c r="A3395">
        <v>27</v>
      </c>
      <c r="B3395">
        <v>-88.616</v>
      </c>
      <c r="C3395">
        <v>1049</v>
      </c>
      <c r="D3395">
        <v>276000</v>
      </c>
      <c r="E3395">
        <v>190</v>
      </c>
      <c r="F3395" s="3">
        <v>178.949224803113</v>
      </c>
    </row>
    <row r="3396" spans="1:6">
      <c r="A3396">
        <v>28</v>
      </c>
      <c r="B3396">
        <v>-88.495999999999995</v>
      </c>
      <c r="C3396">
        <v>1049</v>
      </c>
      <c r="D3396">
        <v>276000</v>
      </c>
      <c r="E3396">
        <v>161</v>
      </c>
      <c r="F3396" s="3">
        <v>178.73111029108927</v>
      </c>
    </row>
    <row r="3397" spans="1:6">
      <c r="A3397">
        <v>29</v>
      </c>
      <c r="B3397">
        <v>-88.391000000000005</v>
      </c>
      <c r="C3397">
        <v>1049</v>
      </c>
      <c r="D3397">
        <v>276000</v>
      </c>
      <c r="E3397">
        <v>176</v>
      </c>
      <c r="F3397" s="3">
        <v>179.07229038917248</v>
      </c>
    </row>
    <row r="3398" spans="1:6">
      <c r="A3398">
        <v>30</v>
      </c>
      <c r="B3398">
        <v>-88.272000000000006</v>
      </c>
      <c r="C3398">
        <v>1049</v>
      </c>
      <c r="D3398">
        <v>276000</v>
      </c>
      <c r="E3398">
        <v>187</v>
      </c>
      <c r="F3398" s="3">
        <v>179.79572106431507</v>
      </c>
    </row>
    <row r="3399" spans="1:6">
      <c r="A3399">
        <v>31</v>
      </c>
      <c r="B3399">
        <v>-88.16</v>
      </c>
      <c r="C3399">
        <v>1049</v>
      </c>
      <c r="D3399">
        <v>276000</v>
      </c>
      <c r="E3399">
        <v>171</v>
      </c>
      <c r="F3399" s="3">
        <v>180.65051025834529</v>
      </c>
    </row>
    <row r="3400" spans="1:6">
      <c r="A3400">
        <v>32</v>
      </c>
      <c r="B3400">
        <v>-88.052000000000007</v>
      </c>
      <c r="C3400">
        <v>1049</v>
      </c>
      <c r="D3400">
        <v>276000</v>
      </c>
      <c r="E3400">
        <v>179</v>
      </c>
      <c r="F3400" s="3">
        <v>181.55340189239251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294</v>
      </c>
    </row>
    <row r="3406" spans="1:6">
      <c r="A3406" t="s">
        <v>295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46</v>
      </c>
    </row>
    <row r="3410" spans="1:10">
      <c r="A3410" t="s">
        <v>44</v>
      </c>
    </row>
    <row r="3411" spans="1:10">
      <c r="A3411" t="s">
        <v>7</v>
      </c>
    </row>
    <row r="3412" spans="1:10">
      <c r="A3412" t="s">
        <v>8</v>
      </c>
    </row>
    <row r="3413" spans="1:10">
      <c r="A3413" t="s">
        <v>48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181</v>
      </c>
      <c r="B3418" t="s">
        <v>160</v>
      </c>
      <c r="C3418" t="s">
        <v>163</v>
      </c>
      <c r="D3418" t="s">
        <v>180</v>
      </c>
      <c r="E3418" t="s">
        <v>179</v>
      </c>
      <c r="F3418" t="s">
        <v>200</v>
      </c>
    </row>
    <row r="3419" spans="1:10">
      <c r="A3419">
        <v>1</v>
      </c>
      <c r="B3419">
        <v>-91.548000000000002</v>
      </c>
      <c r="C3419">
        <v>1068</v>
      </c>
      <c r="D3419">
        <v>282000</v>
      </c>
      <c r="E3419">
        <v>126</v>
      </c>
      <c r="F3419" s="3"/>
      <c r="J3419" t="s">
        <v>297</v>
      </c>
    </row>
    <row r="3420" spans="1:10">
      <c r="A3420">
        <v>2</v>
      </c>
      <c r="B3420">
        <v>-91.438999999999993</v>
      </c>
      <c r="C3420">
        <v>1068</v>
      </c>
      <c r="D3420">
        <v>282000</v>
      </c>
      <c r="E3420">
        <v>117</v>
      </c>
      <c r="F3420" s="3"/>
    </row>
    <row r="3421" spans="1:10">
      <c r="A3421">
        <v>3</v>
      </c>
      <c r="B3421">
        <v>-91.323999999999998</v>
      </c>
      <c r="C3421">
        <v>1068</v>
      </c>
      <c r="D3421">
        <v>282000</v>
      </c>
      <c r="E3421">
        <v>147</v>
      </c>
      <c r="F3421" s="3"/>
    </row>
    <row r="3422" spans="1:10">
      <c r="A3422">
        <v>4</v>
      </c>
      <c r="B3422">
        <v>-91.212000000000003</v>
      </c>
      <c r="C3422">
        <v>1068</v>
      </c>
      <c r="D3422">
        <v>282000</v>
      </c>
      <c r="E3422">
        <v>158</v>
      </c>
      <c r="F3422" s="3">
        <v>152.19334353525522</v>
      </c>
    </row>
    <row r="3423" spans="1:10">
      <c r="A3423">
        <v>5</v>
      </c>
      <c r="B3423">
        <v>-91.1</v>
      </c>
      <c r="C3423">
        <v>1068</v>
      </c>
      <c r="D3423">
        <v>282000</v>
      </c>
      <c r="E3423">
        <v>133</v>
      </c>
      <c r="F3423" s="3">
        <v>154.19601522370857</v>
      </c>
    </row>
    <row r="3424" spans="1:10">
      <c r="A3424">
        <v>6</v>
      </c>
      <c r="B3424">
        <v>-90.994</v>
      </c>
      <c r="C3424">
        <v>1068</v>
      </c>
      <c r="D3424">
        <v>282000</v>
      </c>
      <c r="E3424">
        <v>156</v>
      </c>
      <c r="F3424" s="3">
        <v>156.89733396484456</v>
      </c>
    </row>
    <row r="3425" spans="1:6">
      <c r="A3425">
        <v>7</v>
      </c>
      <c r="B3425">
        <v>-90.881</v>
      </c>
      <c r="C3425">
        <v>1068</v>
      </c>
      <c r="D3425">
        <v>282000</v>
      </c>
      <c r="E3425">
        <v>187</v>
      </c>
      <c r="F3425" s="3">
        <v>161.11206836861697</v>
      </c>
    </row>
    <row r="3426" spans="1:6">
      <c r="A3426">
        <v>8</v>
      </c>
      <c r="B3426">
        <v>-90.765000000000001</v>
      </c>
      <c r="C3426">
        <v>1068</v>
      </c>
      <c r="D3426">
        <v>282000</v>
      </c>
      <c r="E3426">
        <v>169</v>
      </c>
      <c r="F3426" s="3">
        <v>167.47871588574901</v>
      </c>
    </row>
    <row r="3427" spans="1:6">
      <c r="A3427">
        <v>9</v>
      </c>
      <c r="B3427">
        <v>-90.649000000000001</v>
      </c>
      <c r="C3427">
        <v>1068</v>
      </c>
      <c r="D3427">
        <v>282000</v>
      </c>
      <c r="E3427">
        <v>181</v>
      </c>
      <c r="F3427" s="3">
        <v>176.52257473272067</v>
      </c>
    </row>
    <row r="3428" spans="1:6">
      <c r="A3428">
        <v>10</v>
      </c>
      <c r="B3428">
        <v>-90.534000000000006</v>
      </c>
      <c r="C3428">
        <v>1068</v>
      </c>
      <c r="D3428">
        <v>282000</v>
      </c>
      <c r="E3428">
        <v>188</v>
      </c>
      <c r="F3428" s="3">
        <v>188.50610676415494</v>
      </c>
    </row>
    <row r="3429" spans="1:6">
      <c r="A3429">
        <v>11</v>
      </c>
      <c r="B3429">
        <v>-90.424000000000007</v>
      </c>
      <c r="C3429">
        <v>1068</v>
      </c>
      <c r="D3429">
        <v>282000</v>
      </c>
      <c r="E3429">
        <v>194</v>
      </c>
      <c r="F3429" s="3">
        <v>202.67917561108948</v>
      </c>
    </row>
    <row r="3430" spans="1:6">
      <c r="A3430">
        <v>12</v>
      </c>
      <c r="B3430">
        <v>-90.308999999999997</v>
      </c>
      <c r="C3430">
        <v>1068</v>
      </c>
      <c r="D3430">
        <v>282000</v>
      </c>
      <c r="E3430">
        <v>208</v>
      </c>
      <c r="F3430" s="3">
        <v>219.55427587137865</v>
      </c>
    </row>
    <row r="3431" spans="1:6">
      <c r="A3431">
        <v>13</v>
      </c>
      <c r="B3431">
        <v>-90.194999999999993</v>
      </c>
      <c r="C3431">
        <v>1068</v>
      </c>
      <c r="D3431">
        <v>282000</v>
      </c>
      <c r="E3431">
        <v>257</v>
      </c>
      <c r="F3431" s="3">
        <v>236.84221797092627</v>
      </c>
    </row>
    <row r="3432" spans="1:6">
      <c r="A3432">
        <v>14</v>
      </c>
      <c r="B3432">
        <v>-90.087000000000003</v>
      </c>
      <c r="C3432">
        <v>1068</v>
      </c>
      <c r="D3432">
        <v>282000</v>
      </c>
      <c r="E3432">
        <v>247</v>
      </c>
      <c r="F3432" s="3">
        <v>251.83444111139792</v>
      </c>
    </row>
    <row r="3433" spans="1:6">
      <c r="A3433">
        <v>15</v>
      </c>
      <c r="B3433">
        <v>-89.971999999999994</v>
      </c>
      <c r="C3433">
        <v>1068</v>
      </c>
      <c r="D3433">
        <v>282000</v>
      </c>
      <c r="E3433">
        <v>257</v>
      </c>
      <c r="F3433" s="3">
        <v>264.11582033339675</v>
      </c>
    </row>
    <row r="3434" spans="1:6">
      <c r="A3434">
        <v>16</v>
      </c>
      <c r="B3434">
        <v>-89.855999999999995</v>
      </c>
      <c r="C3434">
        <v>1068</v>
      </c>
      <c r="D3434">
        <v>282000</v>
      </c>
      <c r="E3434">
        <v>280</v>
      </c>
      <c r="F3434" s="3">
        <v>270.72844749122783</v>
      </c>
    </row>
    <row r="3435" spans="1:6">
      <c r="A3435">
        <v>17</v>
      </c>
      <c r="B3435">
        <v>-89.74</v>
      </c>
      <c r="C3435">
        <v>1068</v>
      </c>
      <c r="D3435">
        <v>282000</v>
      </c>
      <c r="E3435">
        <v>258</v>
      </c>
      <c r="F3435" s="3">
        <v>270.49972928322956</v>
      </c>
    </row>
    <row r="3436" spans="1:6">
      <c r="A3436">
        <v>18</v>
      </c>
      <c r="B3436">
        <v>-89.625</v>
      </c>
      <c r="C3436">
        <v>1068</v>
      </c>
      <c r="D3436">
        <v>282000</v>
      </c>
      <c r="E3436">
        <v>290</v>
      </c>
      <c r="F3436" s="3">
        <v>263.73634535876488</v>
      </c>
    </row>
    <row r="3437" spans="1:6">
      <c r="A3437">
        <v>19</v>
      </c>
      <c r="B3437">
        <v>-89.519000000000005</v>
      </c>
      <c r="C3437">
        <v>1068</v>
      </c>
      <c r="D3437">
        <v>282000</v>
      </c>
      <c r="E3437">
        <v>246</v>
      </c>
      <c r="F3437" s="3">
        <v>252.91784044272501</v>
      </c>
    </row>
    <row r="3438" spans="1:6">
      <c r="A3438">
        <v>20</v>
      </c>
      <c r="B3438">
        <v>-89.406000000000006</v>
      </c>
      <c r="C3438">
        <v>1068</v>
      </c>
      <c r="D3438">
        <v>282000</v>
      </c>
      <c r="E3438">
        <v>229</v>
      </c>
      <c r="F3438" s="3">
        <v>238.46502181672258</v>
      </c>
    </row>
    <row r="3439" spans="1:6">
      <c r="A3439">
        <v>21</v>
      </c>
      <c r="B3439">
        <v>-89.290999999999997</v>
      </c>
      <c r="C3439">
        <v>1068</v>
      </c>
      <c r="D3439">
        <v>282000</v>
      </c>
      <c r="E3439">
        <v>227</v>
      </c>
      <c r="F3439" s="3">
        <v>222.8942546359938</v>
      </c>
    </row>
    <row r="3440" spans="1:6">
      <c r="A3440">
        <v>22</v>
      </c>
      <c r="B3440">
        <v>-89.177000000000007</v>
      </c>
      <c r="C3440">
        <v>1068</v>
      </c>
      <c r="D3440">
        <v>282000</v>
      </c>
      <c r="E3440">
        <v>216</v>
      </c>
      <c r="F3440" s="3">
        <v>208.55933298938311</v>
      </c>
    </row>
    <row r="3441" spans="1:6">
      <c r="A3441">
        <v>23</v>
      </c>
      <c r="B3441">
        <v>-89.058000000000007</v>
      </c>
      <c r="C3441">
        <v>1068</v>
      </c>
      <c r="D3441">
        <v>282000</v>
      </c>
      <c r="E3441">
        <v>183</v>
      </c>
      <c r="F3441" s="3">
        <v>196.16215452601344</v>
      </c>
    </row>
    <row r="3442" spans="1:6">
      <c r="A3442">
        <v>24</v>
      </c>
      <c r="B3442">
        <v>-88.941999999999993</v>
      </c>
      <c r="C3442">
        <v>1068</v>
      </c>
      <c r="D3442">
        <v>282000</v>
      </c>
      <c r="E3442">
        <v>185</v>
      </c>
      <c r="F3442" s="3">
        <v>187.17101328343404</v>
      </c>
    </row>
    <row r="3443" spans="1:6">
      <c r="A3443">
        <v>25</v>
      </c>
      <c r="B3443">
        <v>-88.834999999999994</v>
      </c>
      <c r="C3443">
        <v>1068</v>
      </c>
      <c r="D3443">
        <v>282000</v>
      </c>
      <c r="E3443">
        <v>183</v>
      </c>
      <c r="F3443" s="3">
        <v>181.50829165757509</v>
      </c>
    </row>
    <row r="3444" spans="1:6">
      <c r="A3444">
        <v>26</v>
      </c>
      <c r="B3444">
        <v>-88.73</v>
      </c>
      <c r="C3444">
        <v>1068</v>
      </c>
      <c r="D3444">
        <v>282000</v>
      </c>
      <c r="E3444">
        <v>184</v>
      </c>
      <c r="F3444" s="3">
        <v>178.02538687252283</v>
      </c>
    </row>
    <row r="3445" spans="1:6">
      <c r="A3445">
        <v>27</v>
      </c>
      <c r="B3445">
        <v>-88.616</v>
      </c>
      <c r="C3445">
        <v>1068</v>
      </c>
      <c r="D3445">
        <v>282000</v>
      </c>
      <c r="E3445">
        <v>182</v>
      </c>
      <c r="F3445" s="3">
        <v>176.01153754208894</v>
      </c>
    </row>
    <row r="3446" spans="1:6">
      <c r="A3446">
        <v>28</v>
      </c>
      <c r="B3446">
        <v>-88.495999999999995</v>
      </c>
      <c r="C3446">
        <v>1068</v>
      </c>
      <c r="D3446">
        <v>282000</v>
      </c>
      <c r="E3446">
        <v>196</v>
      </c>
      <c r="F3446" s="3">
        <v>175.25031090738869</v>
      </c>
    </row>
    <row r="3447" spans="1:6">
      <c r="A3447">
        <v>29</v>
      </c>
      <c r="B3447">
        <v>-88.391000000000005</v>
      </c>
      <c r="C3447">
        <v>1068</v>
      </c>
      <c r="D3447">
        <v>282000</v>
      </c>
      <c r="E3447">
        <v>179</v>
      </c>
      <c r="F3447" s="3">
        <v>175.29821838891229</v>
      </c>
    </row>
    <row r="3448" spans="1:6">
      <c r="A3448">
        <v>30</v>
      </c>
      <c r="B3448">
        <v>-88.272000000000006</v>
      </c>
      <c r="C3448">
        <v>1068</v>
      </c>
      <c r="D3448">
        <v>282000</v>
      </c>
      <c r="E3448">
        <v>159</v>
      </c>
      <c r="F3448" s="3">
        <v>175.8121060258855</v>
      </c>
    </row>
    <row r="3449" spans="1:6">
      <c r="A3449">
        <v>31</v>
      </c>
      <c r="B3449">
        <v>-88.16</v>
      </c>
      <c r="C3449">
        <v>1068</v>
      </c>
      <c r="D3449">
        <v>282000</v>
      </c>
      <c r="E3449">
        <v>160</v>
      </c>
      <c r="F3449" s="3">
        <v>176.53490469394234</v>
      </c>
    </row>
    <row r="3450" spans="1:6">
      <c r="A3450">
        <v>32</v>
      </c>
      <c r="B3450">
        <v>-88.052000000000007</v>
      </c>
      <c r="C3450">
        <v>1068</v>
      </c>
      <c r="D3450">
        <v>282000</v>
      </c>
      <c r="E3450">
        <v>189</v>
      </c>
      <c r="F3450" s="3">
        <v>177.33998820698588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298</v>
      </c>
    </row>
    <row r="3456" spans="1:6">
      <c r="A3456" t="s">
        <v>295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46</v>
      </c>
    </row>
    <row r="3460" spans="1:10">
      <c r="A3460" t="s">
        <v>42</v>
      </c>
    </row>
    <row r="3461" spans="1:10">
      <c r="A3461" t="s">
        <v>7</v>
      </c>
    </row>
    <row r="3462" spans="1:10">
      <c r="A3462" t="s">
        <v>8</v>
      </c>
    </row>
    <row r="3463" spans="1:10">
      <c r="A3463" t="s">
        <v>48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181</v>
      </c>
      <c r="B3468" t="s">
        <v>160</v>
      </c>
      <c r="C3468" t="s">
        <v>163</v>
      </c>
      <c r="D3468" t="s">
        <v>180</v>
      </c>
      <c r="E3468" t="s">
        <v>179</v>
      </c>
      <c r="F3468" t="s">
        <v>200</v>
      </c>
    </row>
    <row r="3469" spans="1:10">
      <c r="A3469">
        <v>1</v>
      </c>
      <c r="B3469">
        <v>-91.548000000000002</v>
      </c>
      <c r="C3469">
        <v>1074</v>
      </c>
      <c r="D3469">
        <v>282000</v>
      </c>
      <c r="E3469">
        <v>113</v>
      </c>
      <c r="F3469" s="3"/>
      <c r="J3469" t="s">
        <v>301</v>
      </c>
    </row>
    <row r="3470" spans="1:10">
      <c r="A3470">
        <v>2</v>
      </c>
      <c r="B3470">
        <v>-91.438999999999993</v>
      </c>
      <c r="C3470">
        <v>1074</v>
      </c>
      <c r="D3470">
        <v>282000</v>
      </c>
      <c r="E3470">
        <v>110</v>
      </c>
      <c r="F3470" s="3"/>
    </row>
    <row r="3471" spans="1:10">
      <c r="A3471">
        <v>3</v>
      </c>
      <c r="B3471">
        <v>-91.323999999999998</v>
      </c>
      <c r="C3471">
        <v>1074</v>
      </c>
      <c r="D3471">
        <v>282000</v>
      </c>
      <c r="E3471">
        <v>160</v>
      </c>
      <c r="F3471" s="3"/>
    </row>
    <row r="3472" spans="1:10">
      <c r="A3472">
        <v>4</v>
      </c>
      <c r="B3472">
        <v>-91.212000000000003</v>
      </c>
      <c r="C3472">
        <v>1074</v>
      </c>
      <c r="D3472">
        <v>282000</v>
      </c>
      <c r="E3472">
        <v>154</v>
      </c>
      <c r="F3472" s="3">
        <v>158.42014994715441</v>
      </c>
    </row>
    <row r="3473" spans="1:6">
      <c r="A3473">
        <v>5</v>
      </c>
      <c r="B3473">
        <v>-91.1</v>
      </c>
      <c r="C3473">
        <v>1074</v>
      </c>
      <c r="D3473">
        <v>282000</v>
      </c>
      <c r="E3473">
        <v>166</v>
      </c>
      <c r="F3473" s="3">
        <v>161.27843771859585</v>
      </c>
    </row>
    <row r="3474" spans="1:6">
      <c r="A3474">
        <v>6</v>
      </c>
      <c r="B3474">
        <v>-90.994</v>
      </c>
      <c r="C3474">
        <v>1074</v>
      </c>
      <c r="D3474">
        <v>282000</v>
      </c>
      <c r="E3474">
        <v>173</v>
      </c>
      <c r="F3474" s="3">
        <v>165.17219663404418</v>
      </c>
    </row>
    <row r="3475" spans="1:6">
      <c r="A3475">
        <v>7</v>
      </c>
      <c r="B3475">
        <v>-90.881</v>
      </c>
      <c r="C3475">
        <v>1074</v>
      </c>
      <c r="D3475">
        <v>282000</v>
      </c>
      <c r="E3475">
        <v>162</v>
      </c>
      <c r="F3475" s="3">
        <v>171.02707553796833</v>
      </c>
    </row>
    <row r="3476" spans="1:6">
      <c r="A3476">
        <v>8</v>
      </c>
      <c r="B3476">
        <v>-90.765000000000001</v>
      </c>
      <c r="C3476">
        <v>1074</v>
      </c>
      <c r="D3476">
        <v>282000</v>
      </c>
      <c r="E3476">
        <v>185</v>
      </c>
      <c r="F3476" s="3">
        <v>179.30596435685433</v>
      </c>
    </row>
    <row r="3477" spans="1:6">
      <c r="A3477">
        <v>9</v>
      </c>
      <c r="B3477">
        <v>-90.649000000000001</v>
      </c>
      <c r="C3477">
        <v>1074</v>
      </c>
      <c r="D3477">
        <v>282000</v>
      </c>
      <c r="E3477">
        <v>191</v>
      </c>
      <c r="F3477" s="3">
        <v>190.18513593867647</v>
      </c>
    </row>
    <row r="3478" spans="1:6">
      <c r="A3478">
        <v>10</v>
      </c>
      <c r="B3478">
        <v>-90.534000000000006</v>
      </c>
      <c r="C3478">
        <v>1074</v>
      </c>
      <c r="D3478">
        <v>282000</v>
      </c>
      <c r="E3478">
        <v>195</v>
      </c>
      <c r="F3478" s="3">
        <v>203.5248855509976</v>
      </c>
    </row>
    <row r="3479" spans="1:6">
      <c r="A3479">
        <v>11</v>
      </c>
      <c r="B3479">
        <v>-90.424000000000007</v>
      </c>
      <c r="C3479">
        <v>1074</v>
      </c>
      <c r="D3479">
        <v>282000</v>
      </c>
      <c r="E3479">
        <v>219</v>
      </c>
      <c r="F3479" s="3">
        <v>218.24095659256878</v>
      </c>
    </row>
    <row r="3480" spans="1:6">
      <c r="A3480">
        <v>12</v>
      </c>
      <c r="B3480">
        <v>-90.308999999999997</v>
      </c>
      <c r="C3480">
        <v>1074</v>
      </c>
      <c r="D3480">
        <v>282000</v>
      </c>
      <c r="E3480">
        <v>215</v>
      </c>
      <c r="F3480" s="3">
        <v>234.73137276232436</v>
      </c>
    </row>
    <row r="3481" spans="1:6">
      <c r="A3481">
        <v>13</v>
      </c>
      <c r="B3481">
        <v>-90.194999999999993</v>
      </c>
      <c r="C3481">
        <v>1074</v>
      </c>
      <c r="D3481">
        <v>282000</v>
      </c>
      <c r="E3481">
        <v>287</v>
      </c>
      <c r="F3481" s="3">
        <v>250.7918371619312</v>
      </c>
    </row>
    <row r="3482" spans="1:6">
      <c r="A3482">
        <v>14</v>
      </c>
      <c r="B3482">
        <v>-90.087000000000003</v>
      </c>
      <c r="C3482">
        <v>1074</v>
      </c>
      <c r="D3482">
        <v>282000</v>
      </c>
      <c r="E3482">
        <v>242</v>
      </c>
      <c r="F3482" s="3">
        <v>264.20948227361998</v>
      </c>
    </row>
    <row r="3483" spans="1:6">
      <c r="A3483">
        <v>15</v>
      </c>
      <c r="B3483">
        <v>-89.971999999999994</v>
      </c>
      <c r="C3483">
        <v>1074</v>
      </c>
      <c r="D3483">
        <v>282000</v>
      </c>
      <c r="E3483">
        <v>283</v>
      </c>
      <c r="F3483" s="3">
        <v>274.93507265270972</v>
      </c>
    </row>
    <row r="3484" spans="1:6">
      <c r="A3484">
        <v>16</v>
      </c>
      <c r="B3484">
        <v>-89.855999999999995</v>
      </c>
      <c r="C3484">
        <v>1074</v>
      </c>
      <c r="D3484">
        <v>282000</v>
      </c>
      <c r="E3484">
        <v>304</v>
      </c>
      <c r="F3484" s="3">
        <v>280.65730657428446</v>
      </c>
    </row>
    <row r="3485" spans="1:6">
      <c r="A3485">
        <v>17</v>
      </c>
      <c r="B3485">
        <v>-89.74</v>
      </c>
      <c r="C3485">
        <v>1074</v>
      </c>
      <c r="D3485">
        <v>282000</v>
      </c>
      <c r="E3485">
        <v>297</v>
      </c>
      <c r="F3485" s="3">
        <v>280.51753755098804</v>
      </c>
    </row>
    <row r="3486" spans="1:6">
      <c r="A3486">
        <v>18</v>
      </c>
      <c r="B3486">
        <v>-89.625</v>
      </c>
      <c r="C3486">
        <v>1074</v>
      </c>
      <c r="D3486">
        <v>282000</v>
      </c>
      <c r="E3486">
        <v>258</v>
      </c>
      <c r="F3486" s="3">
        <v>274.70131307633267</v>
      </c>
    </row>
    <row r="3487" spans="1:6">
      <c r="A3487">
        <v>19</v>
      </c>
      <c r="B3487">
        <v>-89.519000000000005</v>
      </c>
      <c r="C3487">
        <v>1074</v>
      </c>
      <c r="D3487">
        <v>282000</v>
      </c>
      <c r="E3487">
        <v>266</v>
      </c>
      <c r="F3487" s="3">
        <v>265.11475624105225</v>
      </c>
    </row>
    <row r="3488" spans="1:6">
      <c r="A3488">
        <v>20</v>
      </c>
      <c r="B3488">
        <v>-89.406000000000006</v>
      </c>
      <c r="C3488">
        <v>1074</v>
      </c>
      <c r="D3488">
        <v>282000</v>
      </c>
      <c r="E3488">
        <v>239</v>
      </c>
      <c r="F3488" s="3">
        <v>251.78189064207555</v>
      </c>
    </row>
    <row r="3489" spans="1:6">
      <c r="A3489">
        <v>21</v>
      </c>
      <c r="B3489">
        <v>-89.290999999999997</v>
      </c>
      <c r="C3489">
        <v>1074</v>
      </c>
      <c r="D3489">
        <v>282000</v>
      </c>
      <c r="E3489">
        <v>226</v>
      </c>
      <c r="F3489" s="3">
        <v>236.60394471174484</v>
      </c>
    </row>
    <row r="3490" spans="1:6">
      <c r="A3490">
        <v>22</v>
      </c>
      <c r="B3490">
        <v>-89.177000000000007</v>
      </c>
      <c r="C3490">
        <v>1074</v>
      </c>
      <c r="D3490">
        <v>282000</v>
      </c>
      <c r="E3490">
        <v>203</v>
      </c>
      <c r="F3490" s="3">
        <v>221.61160522798662</v>
      </c>
    </row>
    <row r="3491" spans="1:6">
      <c r="A3491">
        <v>23</v>
      </c>
      <c r="B3491">
        <v>-89.058000000000007</v>
      </c>
      <c r="C3491">
        <v>1074</v>
      </c>
      <c r="D3491">
        <v>282000</v>
      </c>
      <c r="E3491">
        <v>222</v>
      </c>
      <c r="F3491" s="3">
        <v>207.43972471294694</v>
      </c>
    </row>
    <row r="3492" spans="1:6">
      <c r="A3492">
        <v>24</v>
      </c>
      <c r="B3492">
        <v>-88.941999999999993</v>
      </c>
      <c r="C3492">
        <v>1074</v>
      </c>
      <c r="D3492">
        <v>282000</v>
      </c>
      <c r="E3492">
        <v>220</v>
      </c>
      <c r="F3492" s="3">
        <v>195.95378033162021</v>
      </c>
    </row>
    <row r="3493" spans="1:6">
      <c r="A3493">
        <v>25</v>
      </c>
      <c r="B3493">
        <v>-88.834999999999994</v>
      </c>
      <c r="C3493">
        <v>1074</v>
      </c>
      <c r="D3493">
        <v>282000</v>
      </c>
      <c r="E3493">
        <v>202</v>
      </c>
      <c r="F3493" s="3">
        <v>187.69424940605714</v>
      </c>
    </row>
    <row r="3494" spans="1:6">
      <c r="A3494">
        <v>26</v>
      </c>
      <c r="B3494">
        <v>-88.73</v>
      </c>
      <c r="C3494">
        <v>1074</v>
      </c>
      <c r="D3494">
        <v>282000</v>
      </c>
      <c r="E3494">
        <v>184</v>
      </c>
      <c r="F3494" s="3">
        <v>181.70651523634839</v>
      </c>
    </row>
    <row r="3495" spans="1:6">
      <c r="A3495">
        <v>27</v>
      </c>
      <c r="B3495">
        <v>-88.616</v>
      </c>
      <c r="C3495">
        <v>1074</v>
      </c>
      <c r="D3495">
        <v>282000</v>
      </c>
      <c r="E3495">
        <v>194</v>
      </c>
      <c r="F3495" s="3">
        <v>177.27614069468575</v>
      </c>
    </row>
    <row r="3496" spans="1:6">
      <c r="A3496">
        <v>28</v>
      </c>
      <c r="B3496">
        <v>-88.495999999999995</v>
      </c>
      <c r="C3496">
        <v>1074</v>
      </c>
      <c r="D3496">
        <v>282000</v>
      </c>
      <c r="E3496">
        <v>151</v>
      </c>
      <c r="F3496" s="3">
        <v>174.45725578672366</v>
      </c>
    </row>
    <row r="3497" spans="1:6">
      <c r="A3497">
        <v>29</v>
      </c>
      <c r="B3497">
        <v>-88.391000000000005</v>
      </c>
      <c r="C3497">
        <v>1074</v>
      </c>
      <c r="D3497">
        <v>282000</v>
      </c>
      <c r="E3497">
        <v>172</v>
      </c>
      <c r="F3497" s="3">
        <v>173.12590963540967</v>
      </c>
    </row>
    <row r="3498" spans="1:6">
      <c r="A3498">
        <v>30</v>
      </c>
      <c r="B3498">
        <v>-88.272000000000006</v>
      </c>
      <c r="C3498">
        <v>1074</v>
      </c>
      <c r="D3498">
        <v>282000</v>
      </c>
      <c r="E3498">
        <v>167</v>
      </c>
      <c r="F3498" s="3">
        <v>172.48341978769014</v>
      </c>
    </row>
    <row r="3499" spans="1:6">
      <c r="A3499">
        <v>31</v>
      </c>
      <c r="B3499">
        <v>-88.16</v>
      </c>
      <c r="C3499">
        <v>1074</v>
      </c>
      <c r="D3499">
        <v>282000</v>
      </c>
      <c r="E3499">
        <v>178</v>
      </c>
      <c r="F3499" s="3">
        <v>172.41635480298504</v>
      </c>
    </row>
    <row r="3500" spans="1:6">
      <c r="A3500">
        <v>32</v>
      </c>
      <c r="B3500">
        <v>-88.052000000000007</v>
      </c>
      <c r="C3500">
        <v>1074</v>
      </c>
      <c r="D3500">
        <v>282000</v>
      </c>
      <c r="E3500">
        <v>170</v>
      </c>
      <c r="F3500" s="3">
        <v>172.64624803126091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299</v>
      </c>
    </row>
    <row r="3506" spans="1:10">
      <c r="A3506" t="s">
        <v>295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46</v>
      </c>
    </row>
    <row r="3510" spans="1:10">
      <c r="A3510" t="s">
        <v>40</v>
      </c>
    </row>
    <row r="3511" spans="1:10">
      <c r="A3511" t="s">
        <v>7</v>
      </c>
    </row>
    <row r="3512" spans="1:10">
      <c r="A3512" t="s">
        <v>8</v>
      </c>
    </row>
    <row r="3513" spans="1:10">
      <c r="A3513" t="s">
        <v>48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181</v>
      </c>
      <c r="B3518" t="s">
        <v>160</v>
      </c>
      <c r="C3518" t="s">
        <v>163</v>
      </c>
      <c r="D3518" t="s">
        <v>180</v>
      </c>
      <c r="E3518" t="s">
        <v>179</v>
      </c>
      <c r="F3518" t="s">
        <v>200</v>
      </c>
    </row>
    <row r="3519" spans="1:10">
      <c r="A3519">
        <v>1</v>
      </c>
      <c r="B3519">
        <v>-91.548000000000002</v>
      </c>
      <c r="C3519">
        <v>948</v>
      </c>
      <c r="D3519">
        <v>249183</v>
      </c>
      <c r="E3519">
        <v>124</v>
      </c>
      <c r="F3519" s="3"/>
      <c r="J3519" t="s">
        <v>302</v>
      </c>
    </row>
    <row r="3520" spans="1:10">
      <c r="A3520">
        <v>2</v>
      </c>
      <c r="B3520">
        <v>-91.438999999999993</v>
      </c>
      <c r="C3520">
        <v>948</v>
      </c>
      <c r="D3520">
        <v>249183</v>
      </c>
      <c r="E3520">
        <v>109</v>
      </c>
      <c r="F3520" s="3"/>
    </row>
    <row r="3521" spans="1:6">
      <c r="A3521">
        <v>3</v>
      </c>
      <c r="B3521">
        <v>-91.323999999999998</v>
      </c>
      <c r="C3521">
        <v>948</v>
      </c>
      <c r="D3521">
        <v>249183</v>
      </c>
      <c r="E3521">
        <v>126</v>
      </c>
      <c r="F3521" s="3"/>
    </row>
    <row r="3522" spans="1:6">
      <c r="A3522">
        <v>4</v>
      </c>
      <c r="B3522">
        <v>-91.212000000000003</v>
      </c>
      <c r="C3522">
        <v>948</v>
      </c>
      <c r="D3522">
        <v>249183</v>
      </c>
      <c r="E3522">
        <v>135</v>
      </c>
      <c r="F3522" s="3">
        <v>131.78070291451414</v>
      </c>
    </row>
    <row r="3523" spans="1:6">
      <c r="A3523">
        <v>5</v>
      </c>
      <c r="B3523">
        <v>-91.1</v>
      </c>
      <c r="C3523">
        <v>948</v>
      </c>
      <c r="D3523">
        <v>249183</v>
      </c>
      <c r="E3523">
        <v>130</v>
      </c>
      <c r="F3523" s="3">
        <v>136.09166185029432</v>
      </c>
    </row>
    <row r="3524" spans="1:6">
      <c r="A3524">
        <v>6</v>
      </c>
      <c r="B3524">
        <v>-90.994</v>
      </c>
      <c r="C3524">
        <v>948</v>
      </c>
      <c r="D3524">
        <v>249183</v>
      </c>
      <c r="E3524">
        <v>148</v>
      </c>
      <c r="F3524" s="3">
        <v>141.37725203652965</v>
      </c>
    </row>
    <row r="3525" spans="1:6">
      <c r="A3525">
        <v>7</v>
      </c>
      <c r="B3525">
        <v>-90.881</v>
      </c>
      <c r="C3525">
        <v>948</v>
      </c>
      <c r="D3525">
        <v>249183</v>
      </c>
      <c r="E3525">
        <v>142</v>
      </c>
      <c r="F3525" s="3">
        <v>148.54577674084376</v>
      </c>
    </row>
    <row r="3526" spans="1:6">
      <c r="A3526">
        <v>8</v>
      </c>
      <c r="B3526">
        <v>-90.765000000000001</v>
      </c>
      <c r="C3526">
        <v>948</v>
      </c>
      <c r="D3526">
        <v>249183</v>
      </c>
      <c r="E3526">
        <v>160</v>
      </c>
      <c r="F3526" s="3">
        <v>157.71827972787577</v>
      </c>
    </row>
    <row r="3527" spans="1:6">
      <c r="A3527">
        <v>9</v>
      </c>
      <c r="B3527">
        <v>-90.649000000000001</v>
      </c>
      <c r="C3527">
        <v>948</v>
      </c>
      <c r="D3527">
        <v>249183</v>
      </c>
      <c r="E3527">
        <v>172</v>
      </c>
      <c r="F3527" s="3">
        <v>168.72387598534704</v>
      </c>
    </row>
    <row r="3528" spans="1:6">
      <c r="A3528">
        <v>10</v>
      </c>
      <c r="B3528">
        <v>-90.534000000000006</v>
      </c>
      <c r="C3528">
        <v>948</v>
      </c>
      <c r="D3528">
        <v>249183</v>
      </c>
      <c r="E3528">
        <v>198</v>
      </c>
      <c r="F3528" s="3">
        <v>181.18769082715008</v>
      </c>
    </row>
    <row r="3529" spans="1:6">
      <c r="A3529">
        <v>11</v>
      </c>
      <c r="B3529">
        <v>-90.424000000000007</v>
      </c>
      <c r="C3529">
        <v>948</v>
      </c>
      <c r="D3529">
        <v>249183</v>
      </c>
      <c r="E3529">
        <v>175</v>
      </c>
      <c r="F3529" s="3">
        <v>194.05376313284279</v>
      </c>
    </row>
    <row r="3530" spans="1:6">
      <c r="A3530">
        <v>12</v>
      </c>
      <c r="B3530">
        <v>-90.308999999999997</v>
      </c>
      <c r="C3530">
        <v>948</v>
      </c>
      <c r="D3530">
        <v>249183</v>
      </c>
      <c r="E3530">
        <v>200</v>
      </c>
      <c r="F3530" s="3">
        <v>207.69605475470084</v>
      </c>
    </row>
    <row r="3531" spans="1:6">
      <c r="A3531">
        <v>13</v>
      </c>
      <c r="B3531">
        <v>-90.194999999999993</v>
      </c>
      <c r="C3531">
        <v>948</v>
      </c>
      <c r="D3531">
        <v>249183</v>
      </c>
      <c r="E3531">
        <v>231</v>
      </c>
      <c r="F3531" s="3">
        <v>220.40788553113333</v>
      </c>
    </row>
    <row r="3532" spans="1:6">
      <c r="A3532">
        <v>14</v>
      </c>
      <c r="B3532">
        <v>-90.087000000000003</v>
      </c>
      <c r="C3532">
        <v>948</v>
      </c>
      <c r="D3532">
        <v>249183</v>
      </c>
      <c r="E3532">
        <v>238</v>
      </c>
      <c r="F3532" s="3">
        <v>230.71453168005777</v>
      </c>
    </row>
    <row r="3533" spans="1:6">
      <c r="A3533">
        <v>15</v>
      </c>
      <c r="B3533">
        <v>-89.971999999999994</v>
      </c>
      <c r="C3533">
        <v>948</v>
      </c>
      <c r="D3533">
        <v>249183</v>
      </c>
      <c r="E3533">
        <v>241</v>
      </c>
      <c r="F3533" s="3">
        <v>238.8506432683692</v>
      </c>
    </row>
    <row r="3534" spans="1:6">
      <c r="A3534">
        <v>16</v>
      </c>
      <c r="B3534">
        <v>-89.855999999999995</v>
      </c>
      <c r="C3534">
        <v>948</v>
      </c>
      <c r="D3534">
        <v>249183</v>
      </c>
      <c r="E3534">
        <v>229</v>
      </c>
      <c r="F3534" s="3">
        <v>243.31491902227737</v>
      </c>
    </row>
    <row r="3535" spans="1:6">
      <c r="A3535">
        <v>17</v>
      </c>
      <c r="B3535">
        <v>-89.74</v>
      </c>
      <c r="C3535">
        <v>948</v>
      </c>
      <c r="D3535">
        <v>249183</v>
      </c>
      <c r="E3535">
        <v>257</v>
      </c>
      <c r="F3535" s="3">
        <v>243.62892764174126</v>
      </c>
    </row>
    <row r="3536" spans="1:6">
      <c r="A3536">
        <v>18</v>
      </c>
      <c r="B3536">
        <v>-89.625</v>
      </c>
      <c r="C3536">
        <v>948</v>
      </c>
      <c r="D3536">
        <v>249183</v>
      </c>
      <c r="E3536">
        <v>253</v>
      </c>
      <c r="F3536" s="3">
        <v>239.9373990372097</v>
      </c>
    </row>
    <row r="3537" spans="1:6">
      <c r="A3537">
        <v>19</v>
      </c>
      <c r="B3537">
        <v>-89.519000000000005</v>
      </c>
      <c r="C3537">
        <v>948</v>
      </c>
      <c r="D3537">
        <v>249183</v>
      </c>
      <c r="E3537">
        <v>211</v>
      </c>
      <c r="F3537" s="3">
        <v>233.47473856258338</v>
      </c>
    </row>
    <row r="3538" spans="1:6">
      <c r="A3538">
        <v>20</v>
      </c>
      <c r="B3538">
        <v>-89.406000000000006</v>
      </c>
      <c r="C3538">
        <v>948</v>
      </c>
      <c r="D3538">
        <v>249183</v>
      </c>
      <c r="E3538">
        <v>218</v>
      </c>
      <c r="F3538" s="3">
        <v>224.16078214366775</v>
      </c>
    </row>
    <row r="3539" spans="1:6">
      <c r="A3539">
        <v>21</v>
      </c>
      <c r="B3539">
        <v>-89.290999999999997</v>
      </c>
      <c r="C3539">
        <v>948</v>
      </c>
      <c r="D3539">
        <v>249183</v>
      </c>
      <c r="E3539">
        <v>224</v>
      </c>
      <c r="F3539" s="3">
        <v>213.15532508028568</v>
      </c>
    </row>
    <row r="3540" spans="1:6">
      <c r="A3540">
        <v>22</v>
      </c>
      <c r="B3540">
        <v>-89.177000000000007</v>
      </c>
      <c r="C3540">
        <v>948</v>
      </c>
      <c r="D3540">
        <v>249183</v>
      </c>
      <c r="E3540">
        <v>212</v>
      </c>
      <c r="F3540" s="3">
        <v>201.80824363224011</v>
      </c>
    </row>
    <row r="3541" spans="1:6">
      <c r="A3541">
        <v>23</v>
      </c>
      <c r="B3541">
        <v>-89.058000000000007</v>
      </c>
      <c r="C3541">
        <v>948</v>
      </c>
      <c r="D3541">
        <v>249183</v>
      </c>
      <c r="E3541">
        <v>192</v>
      </c>
      <c r="F3541" s="3">
        <v>190.52350201766038</v>
      </c>
    </row>
    <row r="3542" spans="1:6">
      <c r="A3542">
        <v>24</v>
      </c>
      <c r="B3542">
        <v>-88.941999999999993</v>
      </c>
      <c r="C3542">
        <v>948</v>
      </c>
      <c r="D3542">
        <v>249183</v>
      </c>
      <c r="E3542">
        <v>183</v>
      </c>
      <c r="F3542" s="3">
        <v>180.82318145557659</v>
      </c>
    </row>
    <row r="3543" spans="1:6">
      <c r="A3543">
        <v>25</v>
      </c>
      <c r="B3543">
        <v>-88.834999999999994</v>
      </c>
      <c r="C3543">
        <v>948</v>
      </c>
      <c r="D3543">
        <v>249183</v>
      </c>
      <c r="E3543">
        <v>151</v>
      </c>
      <c r="F3543" s="3">
        <v>173.39545839154852</v>
      </c>
    </row>
    <row r="3544" spans="1:6">
      <c r="A3544">
        <v>26</v>
      </c>
      <c r="B3544">
        <v>-88.73</v>
      </c>
      <c r="C3544">
        <v>948</v>
      </c>
      <c r="D3544">
        <v>249183</v>
      </c>
      <c r="E3544">
        <v>197</v>
      </c>
      <c r="F3544" s="3">
        <v>167.64772868600511</v>
      </c>
    </row>
    <row r="3545" spans="1:6">
      <c r="A3545">
        <v>27</v>
      </c>
      <c r="B3545">
        <v>-88.616</v>
      </c>
      <c r="C3545">
        <v>948</v>
      </c>
      <c r="D3545">
        <v>249183</v>
      </c>
      <c r="E3545">
        <v>161</v>
      </c>
      <c r="F3545" s="3">
        <v>163.07858583925841</v>
      </c>
    </row>
    <row r="3546" spans="1:6">
      <c r="A3546">
        <v>28</v>
      </c>
      <c r="B3546">
        <v>-88.495999999999995</v>
      </c>
      <c r="C3546">
        <v>948</v>
      </c>
      <c r="D3546">
        <v>249183</v>
      </c>
      <c r="E3546">
        <v>157</v>
      </c>
      <c r="F3546" s="3">
        <v>159.92788405411159</v>
      </c>
    </row>
    <row r="3547" spans="1:6">
      <c r="A3547">
        <v>29</v>
      </c>
      <c r="B3547">
        <v>-88.391000000000005</v>
      </c>
      <c r="C3547">
        <v>948</v>
      </c>
      <c r="D3547">
        <v>249183</v>
      </c>
      <c r="E3547">
        <v>146</v>
      </c>
      <c r="F3547" s="3">
        <v>158.31481319803726</v>
      </c>
    </row>
    <row r="3548" spans="1:6">
      <c r="A3548">
        <v>30</v>
      </c>
      <c r="B3548">
        <v>-88.272000000000006</v>
      </c>
      <c r="C3548">
        <v>948</v>
      </c>
      <c r="D3548">
        <v>249183</v>
      </c>
      <c r="E3548">
        <v>158</v>
      </c>
      <c r="F3548" s="3">
        <v>157.47292612214898</v>
      </c>
    </row>
    <row r="3549" spans="1:6">
      <c r="A3549">
        <v>31</v>
      </c>
      <c r="B3549">
        <v>-88.16</v>
      </c>
      <c r="C3549">
        <v>948</v>
      </c>
      <c r="D3549">
        <v>249183</v>
      </c>
      <c r="E3549">
        <v>155</v>
      </c>
      <c r="F3549" s="3">
        <v>157.37500388743175</v>
      </c>
    </row>
    <row r="3550" spans="1:6">
      <c r="A3550">
        <v>32</v>
      </c>
      <c r="B3550">
        <v>-88.052000000000007</v>
      </c>
      <c r="C3550">
        <v>948</v>
      </c>
      <c r="D3550">
        <v>249183</v>
      </c>
      <c r="E3550">
        <v>170</v>
      </c>
      <c r="F3550" s="3">
        <v>157.71702073561781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300</v>
      </c>
    </row>
    <row r="3556" spans="1:6">
      <c r="A3556" t="s">
        <v>122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137</v>
      </c>
    </row>
    <row r="3560" spans="1:6">
      <c r="A3560" t="s">
        <v>148</v>
      </c>
    </row>
    <row r="3561" spans="1:6">
      <c r="A3561" t="s">
        <v>7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181</v>
      </c>
      <c r="B3568" t="s">
        <v>160</v>
      </c>
      <c r="C3568" t="s">
        <v>163</v>
      </c>
      <c r="D3568" t="s">
        <v>180</v>
      </c>
      <c r="E3568" t="s">
        <v>179</v>
      </c>
      <c r="F3568" t="s">
        <v>200</v>
      </c>
    </row>
    <row r="3569" spans="1:10">
      <c r="A3569">
        <v>1</v>
      </c>
      <c r="B3569">
        <v>-91.947999999999993</v>
      </c>
      <c r="C3569">
        <v>870</v>
      </c>
      <c r="D3569">
        <v>230000</v>
      </c>
      <c r="E3569">
        <v>95</v>
      </c>
      <c r="F3569" s="3"/>
      <c r="J3569" t="s">
        <v>303</v>
      </c>
    </row>
    <row r="3570" spans="1:10">
      <c r="A3570">
        <v>2</v>
      </c>
      <c r="B3570">
        <v>-91.838999999999999</v>
      </c>
      <c r="C3570">
        <v>870</v>
      </c>
      <c r="D3570">
        <v>230000</v>
      </c>
      <c r="E3570">
        <v>109</v>
      </c>
      <c r="F3570" s="3"/>
    </row>
    <row r="3571" spans="1:10">
      <c r="A3571">
        <v>3</v>
      </c>
      <c r="B3571">
        <v>-91.724000000000004</v>
      </c>
      <c r="C3571">
        <v>870</v>
      </c>
      <c r="D3571">
        <v>230000</v>
      </c>
      <c r="E3571">
        <v>131</v>
      </c>
      <c r="F3571" s="3"/>
    </row>
    <row r="3572" spans="1:10">
      <c r="A3572">
        <v>4</v>
      </c>
      <c r="B3572">
        <v>-91.611999999999995</v>
      </c>
      <c r="C3572">
        <v>870</v>
      </c>
      <c r="D3572">
        <v>230000</v>
      </c>
      <c r="E3572">
        <v>124</v>
      </c>
      <c r="F3572" s="3">
        <v>140.96159453793388</v>
      </c>
    </row>
    <row r="3573" spans="1:10">
      <c r="A3573">
        <v>5</v>
      </c>
      <c r="B3573">
        <v>-91.5</v>
      </c>
      <c r="C3573">
        <v>870</v>
      </c>
      <c r="D3573">
        <v>230000</v>
      </c>
      <c r="E3573">
        <v>142</v>
      </c>
      <c r="F3573" s="3">
        <v>141.5035908290613</v>
      </c>
    </row>
    <row r="3574" spans="1:10">
      <c r="A3574">
        <v>6</v>
      </c>
      <c r="B3574">
        <v>-91.394000000000005</v>
      </c>
      <c r="C3574">
        <v>870</v>
      </c>
      <c r="D3574">
        <v>230000</v>
      </c>
      <c r="E3574">
        <v>142</v>
      </c>
      <c r="F3574" s="3">
        <v>142.40680908853059</v>
      </c>
    </row>
    <row r="3575" spans="1:10">
      <c r="A3575">
        <v>7</v>
      </c>
      <c r="B3575">
        <v>-91.281000000000006</v>
      </c>
      <c r="C3575">
        <v>870</v>
      </c>
      <c r="D3575">
        <v>230000</v>
      </c>
      <c r="E3575">
        <v>165</v>
      </c>
      <c r="F3575" s="3">
        <v>144.10245131822697</v>
      </c>
    </row>
    <row r="3576" spans="1:10">
      <c r="A3576">
        <v>8</v>
      </c>
      <c r="B3576">
        <v>-91.165000000000006</v>
      </c>
      <c r="C3576">
        <v>870</v>
      </c>
      <c r="D3576">
        <v>230000</v>
      </c>
      <c r="E3576">
        <v>136</v>
      </c>
      <c r="F3576" s="3">
        <v>147.12201205662126</v>
      </c>
    </row>
    <row r="3577" spans="1:10">
      <c r="A3577">
        <v>9</v>
      </c>
      <c r="B3577">
        <v>-91.049000000000007</v>
      </c>
      <c r="C3577">
        <v>870</v>
      </c>
      <c r="D3577">
        <v>230000</v>
      </c>
      <c r="E3577">
        <v>164</v>
      </c>
      <c r="F3577" s="3">
        <v>152.08525345010557</v>
      </c>
    </row>
    <row r="3578" spans="1:10">
      <c r="A3578">
        <v>10</v>
      </c>
      <c r="B3578">
        <v>-90.933999999999997</v>
      </c>
      <c r="C3578">
        <v>870</v>
      </c>
      <c r="D3578">
        <v>230000</v>
      </c>
      <c r="E3578">
        <v>192</v>
      </c>
      <c r="F3578" s="3">
        <v>159.59876914245635</v>
      </c>
    </row>
    <row r="3579" spans="1:10">
      <c r="A3579">
        <v>11</v>
      </c>
      <c r="B3579">
        <v>-90.823999999999998</v>
      </c>
      <c r="C3579">
        <v>870</v>
      </c>
      <c r="D3579">
        <v>230000</v>
      </c>
      <c r="E3579">
        <v>155</v>
      </c>
      <c r="F3579" s="3">
        <v>169.66187582770277</v>
      </c>
    </row>
    <row r="3580" spans="1:10">
      <c r="A3580">
        <v>12</v>
      </c>
      <c r="B3580">
        <v>-90.709000000000003</v>
      </c>
      <c r="C3580">
        <v>870</v>
      </c>
      <c r="D3580">
        <v>230000</v>
      </c>
      <c r="E3580">
        <v>189</v>
      </c>
      <c r="F3580" s="3">
        <v>183.24176573038548</v>
      </c>
    </row>
    <row r="3581" spans="1:10">
      <c r="A3581">
        <v>13</v>
      </c>
      <c r="B3581">
        <v>-90.594999999999999</v>
      </c>
      <c r="C3581">
        <v>870</v>
      </c>
      <c r="D3581">
        <v>230000</v>
      </c>
      <c r="E3581">
        <v>206</v>
      </c>
      <c r="F3581" s="3">
        <v>199.16000983683162</v>
      </c>
    </row>
    <row r="3582" spans="1:10">
      <c r="A3582">
        <v>14</v>
      </c>
      <c r="B3582">
        <v>-90.486999999999995</v>
      </c>
      <c r="C3582">
        <v>870</v>
      </c>
      <c r="D3582">
        <v>230000</v>
      </c>
      <c r="E3582">
        <v>190</v>
      </c>
      <c r="F3582" s="3">
        <v>215.19533745039007</v>
      </c>
    </row>
    <row r="3583" spans="1:10">
      <c r="A3583">
        <v>15</v>
      </c>
      <c r="B3583">
        <v>-90.372</v>
      </c>
      <c r="C3583">
        <v>870</v>
      </c>
      <c r="D3583">
        <v>230000</v>
      </c>
      <c r="E3583">
        <v>230</v>
      </c>
      <c r="F3583" s="3">
        <v>231.22530668674671</v>
      </c>
    </row>
    <row r="3584" spans="1:10">
      <c r="A3584">
        <v>16</v>
      </c>
      <c r="B3584">
        <v>-90.256</v>
      </c>
      <c r="C3584">
        <v>870</v>
      </c>
      <c r="D3584">
        <v>230000</v>
      </c>
      <c r="E3584">
        <v>244</v>
      </c>
      <c r="F3584" s="3">
        <v>243.82571927704348</v>
      </c>
    </row>
    <row r="3585" spans="1:6">
      <c r="A3585">
        <v>17</v>
      </c>
      <c r="B3585">
        <v>-90.14</v>
      </c>
      <c r="C3585">
        <v>870</v>
      </c>
      <c r="D3585">
        <v>230000</v>
      </c>
      <c r="E3585">
        <v>248</v>
      </c>
      <c r="F3585" s="3">
        <v>250.6077622566483</v>
      </c>
    </row>
    <row r="3586" spans="1:6">
      <c r="A3586">
        <v>18</v>
      </c>
      <c r="B3586">
        <v>-90.025000000000006</v>
      </c>
      <c r="C3586">
        <v>870</v>
      </c>
      <c r="D3586">
        <v>230000</v>
      </c>
      <c r="E3586">
        <v>288</v>
      </c>
      <c r="F3586" s="3">
        <v>250.32807045720816</v>
      </c>
    </row>
    <row r="3587" spans="1:6">
      <c r="A3587">
        <v>19</v>
      </c>
      <c r="B3587">
        <v>-89.918999999999997</v>
      </c>
      <c r="C3587">
        <v>870</v>
      </c>
      <c r="D3587">
        <v>230000</v>
      </c>
      <c r="E3587">
        <v>235</v>
      </c>
      <c r="F3587" s="3">
        <v>243.9371122910064</v>
      </c>
    </row>
    <row r="3588" spans="1:6">
      <c r="A3588">
        <v>20</v>
      </c>
      <c r="B3588">
        <v>-89.805999999999997</v>
      </c>
      <c r="C3588">
        <v>870</v>
      </c>
      <c r="D3588">
        <v>230000</v>
      </c>
      <c r="E3588">
        <v>233</v>
      </c>
      <c r="F3588" s="3">
        <v>231.84704709938993</v>
      </c>
    </row>
    <row r="3589" spans="1:6">
      <c r="A3589">
        <v>21</v>
      </c>
      <c r="B3589">
        <v>-89.691000000000003</v>
      </c>
      <c r="C3589">
        <v>870</v>
      </c>
      <c r="D3589">
        <v>230000</v>
      </c>
      <c r="E3589">
        <v>202</v>
      </c>
      <c r="F3589" s="3">
        <v>216.07400602691249</v>
      </c>
    </row>
    <row r="3590" spans="1:6">
      <c r="A3590">
        <v>22</v>
      </c>
      <c r="B3590">
        <v>-89.576999999999998</v>
      </c>
      <c r="C3590">
        <v>870</v>
      </c>
      <c r="D3590">
        <v>230000</v>
      </c>
      <c r="E3590">
        <v>193</v>
      </c>
      <c r="F3590" s="3">
        <v>199.41739338056072</v>
      </c>
    </row>
    <row r="3591" spans="1:6">
      <c r="A3591">
        <v>23</v>
      </c>
      <c r="B3591">
        <v>-89.457999999999998</v>
      </c>
      <c r="C3591">
        <v>870</v>
      </c>
      <c r="D3591">
        <v>230000</v>
      </c>
      <c r="E3591">
        <v>215</v>
      </c>
      <c r="F3591" s="3">
        <v>183.22611767757374</v>
      </c>
    </row>
    <row r="3592" spans="1:6">
      <c r="A3592">
        <v>24</v>
      </c>
      <c r="B3592">
        <v>-89.341999999999999</v>
      </c>
      <c r="C3592">
        <v>870</v>
      </c>
      <c r="D3592">
        <v>230000</v>
      </c>
      <c r="E3592">
        <v>161</v>
      </c>
      <c r="F3592" s="3">
        <v>170.09382981253123</v>
      </c>
    </row>
    <row r="3593" spans="1:6">
      <c r="A3593">
        <v>25</v>
      </c>
      <c r="B3593">
        <v>-89.234999999999999</v>
      </c>
      <c r="C3593">
        <v>870</v>
      </c>
      <c r="D3593">
        <v>230000</v>
      </c>
      <c r="E3593">
        <v>157</v>
      </c>
      <c r="F3593" s="3">
        <v>160.82169714384989</v>
      </c>
    </row>
    <row r="3594" spans="1:6">
      <c r="A3594">
        <v>26</v>
      </c>
      <c r="B3594">
        <v>-89.13</v>
      </c>
      <c r="C3594">
        <v>870</v>
      </c>
      <c r="D3594">
        <v>230000</v>
      </c>
      <c r="E3594">
        <v>147</v>
      </c>
      <c r="F3594" s="3">
        <v>154.29618896211619</v>
      </c>
    </row>
    <row r="3595" spans="1:6">
      <c r="A3595">
        <v>27</v>
      </c>
      <c r="B3595">
        <v>-89.016000000000005</v>
      </c>
      <c r="C3595">
        <v>870</v>
      </c>
      <c r="D3595">
        <v>230000</v>
      </c>
      <c r="E3595">
        <v>143</v>
      </c>
      <c r="F3595" s="3">
        <v>149.6404767025227</v>
      </c>
    </row>
    <row r="3596" spans="1:6">
      <c r="A3596">
        <v>28</v>
      </c>
      <c r="B3596">
        <v>-88.896000000000001</v>
      </c>
      <c r="C3596">
        <v>870</v>
      </c>
      <c r="D3596">
        <v>230000</v>
      </c>
      <c r="E3596">
        <v>154</v>
      </c>
      <c r="F3596" s="3">
        <v>146.77329267638095</v>
      </c>
    </row>
    <row r="3597" spans="1:6">
      <c r="A3597">
        <v>29</v>
      </c>
      <c r="B3597">
        <v>-88.790999999999997</v>
      </c>
      <c r="C3597">
        <v>870</v>
      </c>
      <c r="D3597">
        <v>230000</v>
      </c>
      <c r="E3597">
        <v>142</v>
      </c>
      <c r="F3597" s="3">
        <v>145.4144492382938</v>
      </c>
    </row>
    <row r="3598" spans="1:6">
      <c r="A3598">
        <v>30</v>
      </c>
      <c r="B3598">
        <v>-88.671999999999997</v>
      </c>
      <c r="C3598">
        <v>870</v>
      </c>
      <c r="D3598">
        <v>230000</v>
      </c>
      <c r="E3598">
        <v>155</v>
      </c>
      <c r="F3598" s="3">
        <v>144.6638044858928</v>
      </c>
    </row>
    <row r="3599" spans="1:6">
      <c r="A3599">
        <v>31</v>
      </c>
      <c r="B3599">
        <v>-88.56</v>
      </c>
      <c r="C3599">
        <v>870</v>
      </c>
      <c r="D3599">
        <v>230000</v>
      </c>
      <c r="E3599">
        <v>127</v>
      </c>
      <c r="F3599" s="3">
        <v>144.39124206006633</v>
      </c>
    </row>
    <row r="3600" spans="1:6">
      <c r="A3600">
        <v>32</v>
      </c>
      <c r="B3600">
        <v>-88.451999999999998</v>
      </c>
      <c r="C3600">
        <v>870</v>
      </c>
      <c r="D3600">
        <v>230000</v>
      </c>
      <c r="E3600">
        <v>162</v>
      </c>
      <c r="F3600" s="3">
        <v>144.33471132196274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304</v>
      </c>
    </row>
    <row r="3606" spans="1:1">
      <c r="A3606" t="s">
        <v>122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305</v>
      </c>
    </row>
    <row r="3610" spans="1:1">
      <c r="A3610" t="s">
        <v>306</v>
      </c>
    </row>
    <row r="3611" spans="1:1">
      <c r="A3611" t="s">
        <v>7</v>
      </c>
    </row>
    <row r="3612" spans="1:1">
      <c r="A3612" t="s">
        <v>8</v>
      </c>
    </row>
    <row r="3613" spans="1:1">
      <c r="A3613" t="s">
        <v>307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181</v>
      </c>
      <c r="B3618" t="s">
        <v>160</v>
      </c>
      <c r="C3618" t="s">
        <v>163</v>
      </c>
      <c r="D3618" t="s">
        <v>180</v>
      </c>
      <c r="E3618" t="s">
        <v>179</v>
      </c>
      <c r="F3618" t="s">
        <v>200</v>
      </c>
    </row>
    <row r="3619" spans="1:10">
      <c r="A3619">
        <v>1</v>
      </c>
      <c r="B3619">
        <v>-91.847999999999999</v>
      </c>
      <c r="C3619">
        <v>876</v>
      </c>
      <c r="D3619">
        <v>230000</v>
      </c>
      <c r="E3619">
        <v>96</v>
      </c>
      <c r="F3619" s="3"/>
      <c r="J3619" t="s">
        <v>308</v>
      </c>
    </row>
    <row r="3620" spans="1:10">
      <c r="A3620">
        <v>2</v>
      </c>
      <c r="B3620">
        <v>-91.739000000000004</v>
      </c>
      <c r="C3620">
        <v>876</v>
      </c>
      <c r="D3620">
        <v>230000</v>
      </c>
      <c r="E3620">
        <v>136</v>
      </c>
      <c r="F3620" s="3"/>
    </row>
    <row r="3621" spans="1:10">
      <c r="A3621">
        <v>3</v>
      </c>
      <c r="B3621">
        <v>-91.623999999999995</v>
      </c>
      <c r="C3621">
        <v>876</v>
      </c>
      <c r="D3621">
        <v>230000</v>
      </c>
      <c r="E3621">
        <v>113</v>
      </c>
      <c r="F3621" s="3"/>
    </row>
    <row r="3622" spans="1:10">
      <c r="A3622">
        <v>4</v>
      </c>
      <c r="B3622">
        <v>-91.512</v>
      </c>
      <c r="C3622">
        <v>876</v>
      </c>
      <c r="D3622">
        <v>230000</v>
      </c>
      <c r="E3622">
        <v>146</v>
      </c>
      <c r="F3622" s="3">
        <v>133.2903664913911</v>
      </c>
    </row>
    <row r="3623" spans="1:10">
      <c r="A3623">
        <v>5</v>
      </c>
      <c r="B3623">
        <v>-91.4</v>
      </c>
      <c r="C3623">
        <v>876</v>
      </c>
      <c r="D3623">
        <v>230000</v>
      </c>
      <c r="E3623">
        <v>127</v>
      </c>
      <c r="F3623" s="3">
        <v>136.3131817977831</v>
      </c>
    </row>
    <row r="3624" spans="1:10">
      <c r="A3624">
        <v>6</v>
      </c>
      <c r="B3624">
        <v>-91.293999999999997</v>
      </c>
      <c r="C3624">
        <v>876</v>
      </c>
      <c r="D3624">
        <v>230000</v>
      </c>
      <c r="E3624">
        <v>139</v>
      </c>
      <c r="F3624" s="3">
        <v>140.23235916091318</v>
      </c>
    </row>
    <row r="3625" spans="1:10">
      <c r="A3625">
        <v>7</v>
      </c>
      <c r="B3625">
        <v>-91.180999999999997</v>
      </c>
      <c r="C3625">
        <v>876</v>
      </c>
      <c r="D3625">
        <v>230000</v>
      </c>
      <c r="E3625">
        <v>137</v>
      </c>
      <c r="F3625" s="3">
        <v>145.87497138468834</v>
      </c>
    </row>
    <row r="3626" spans="1:10">
      <c r="A3626">
        <v>8</v>
      </c>
      <c r="B3626">
        <v>-91.064999999999998</v>
      </c>
      <c r="C3626">
        <v>876</v>
      </c>
      <c r="D3626">
        <v>230000</v>
      </c>
      <c r="E3626">
        <v>149</v>
      </c>
      <c r="F3626" s="3">
        <v>153.55874707787459</v>
      </c>
    </row>
    <row r="3627" spans="1:10">
      <c r="A3627">
        <v>9</v>
      </c>
      <c r="B3627">
        <v>-90.948999999999998</v>
      </c>
      <c r="C3627">
        <v>876</v>
      </c>
      <c r="D3627">
        <v>230000</v>
      </c>
      <c r="E3627">
        <v>174</v>
      </c>
      <c r="F3627" s="3">
        <v>163.35598475542312</v>
      </c>
    </row>
    <row r="3628" spans="1:10">
      <c r="A3628">
        <v>10</v>
      </c>
      <c r="B3628">
        <v>-90.834000000000003</v>
      </c>
      <c r="C3628">
        <v>876</v>
      </c>
      <c r="D3628">
        <v>230000</v>
      </c>
      <c r="E3628">
        <v>196</v>
      </c>
      <c r="F3628" s="3">
        <v>175.10638499818796</v>
      </c>
    </row>
    <row r="3629" spans="1:10">
      <c r="A3629">
        <v>11</v>
      </c>
      <c r="B3629">
        <v>-90.724000000000004</v>
      </c>
      <c r="C3629">
        <v>876</v>
      </c>
      <c r="D3629">
        <v>230000</v>
      </c>
      <c r="E3629">
        <v>184</v>
      </c>
      <c r="F3629" s="3">
        <v>187.89208600808922</v>
      </c>
    </row>
    <row r="3630" spans="1:10">
      <c r="A3630">
        <v>12</v>
      </c>
      <c r="B3630">
        <v>-90.608999999999995</v>
      </c>
      <c r="C3630">
        <v>876</v>
      </c>
      <c r="D3630">
        <v>230000</v>
      </c>
      <c r="E3630">
        <v>199</v>
      </c>
      <c r="F3630" s="3">
        <v>202.14491142775898</v>
      </c>
    </row>
    <row r="3631" spans="1:10">
      <c r="A3631">
        <v>13</v>
      </c>
      <c r="B3631">
        <v>-90.495000000000005</v>
      </c>
      <c r="C3631">
        <v>876</v>
      </c>
      <c r="D3631">
        <v>230000</v>
      </c>
      <c r="E3631">
        <v>187</v>
      </c>
      <c r="F3631" s="3">
        <v>216.10076202568865</v>
      </c>
    </row>
    <row r="3632" spans="1:10">
      <c r="A3632">
        <v>14</v>
      </c>
      <c r="B3632">
        <v>-90.387</v>
      </c>
      <c r="C3632">
        <v>876</v>
      </c>
      <c r="D3632">
        <v>230000</v>
      </c>
      <c r="E3632">
        <v>236</v>
      </c>
      <c r="F3632" s="3">
        <v>227.99665067471793</v>
      </c>
    </row>
    <row r="3633" spans="1:6">
      <c r="A3633">
        <v>15</v>
      </c>
      <c r="B3633">
        <v>-90.272000000000006</v>
      </c>
      <c r="C3633">
        <v>876</v>
      </c>
      <c r="D3633">
        <v>230000</v>
      </c>
      <c r="E3633">
        <v>260</v>
      </c>
      <c r="F3633" s="3">
        <v>237.97757320830652</v>
      </c>
    </row>
    <row r="3634" spans="1:6">
      <c r="A3634">
        <v>16</v>
      </c>
      <c r="B3634">
        <v>-90.156000000000006</v>
      </c>
      <c r="C3634">
        <v>876</v>
      </c>
      <c r="D3634">
        <v>230000</v>
      </c>
      <c r="E3634">
        <v>246</v>
      </c>
      <c r="F3634" s="3">
        <v>244.12219001426456</v>
      </c>
    </row>
    <row r="3635" spans="1:6">
      <c r="A3635">
        <v>17</v>
      </c>
      <c r="B3635">
        <v>-90.04</v>
      </c>
      <c r="C3635">
        <v>876</v>
      </c>
      <c r="D3635">
        <v>230000</v>
      </c>
      <c r="E3635">
        <v>252</v>
      </c>
      <c r="F3635" s="3">
        <v>245.62846136685224</v>
      </c>
    </row>
    <row r="3636" spans="1:6">
      <c r="A3636">
        <v>18</v>
      </c>
      <c r="B3636">
        <v>-89.924999999999997</v>
      </c>
      <c r="C3636">
        <v>876</v>
      </c>
      <c r="D3636">
        <v>230000</v>
      </c>
      <c r="E3636">
        <v>243</v>
      </c>
      <c r="F3636" s="3">
        <v>242.44900068428299</v>
      </c>
    </row>
    <row r="3637" spans="1:6">
      <c r="A3637">
        <v>19</v>
      </c>
      <c r="B3637">
        <v>-89.819000000000003</v>
      </c>
      <c r="C3637">
        <v>876</v>
      </c>
      <c r="D3637">
        <v>230000</v>
      </c>
      <c r="E3637">
        <v>228</v>
      </c>
      <c r="F3637" s="3">
        <v>235.83528302337021</v>
      </c>
    </row>
    <row r="3638" spans="1:6">
      <c r="A3638">
        <v>20</v>
      </c>
      <c r="B3638">
        <v>-89.706000000000003</v>
      </c>
      <c r="C3638">
        <v>876</v>
      </c>
      <c r="D3638">
        <v>230000</v>
      </c>
      <c r="E3638">
        <v>225</v>
      </c>
      <c r="F3638" s="3">
        <v>225.79777360232546</v>
      </c>
    </row>
    <row r="3639" spans="1:6">
      <c r="A3639">
        <v>21</v>
      </c>
      <c r="B3639">
        <v>-89.590999999999994</v>
      </c>
      <c r="C3639">
        <v>876</v>
      </c>
      <c r="D3639">
        <v>230000</v>
      </c>
      <c r="E3639">
        <v>192</v>
      </c>
      <c r="F3639" s="3">
        <v>213.65753569208087</v>
      </c>
    </row>
    <row r="3640" spans="1:6">
      <c r="A3640">
        <v>22</v>
      </c>
      <c r="B3640">
        <v>-89.477000000000004</v>
      </c>
      <c r="C3640">
        <v>876</v>
      </c>
      <c r="D3640">
        <v>230000</v>
      </c>
      <c r="E3640">
        <v>212</v>
      </c>
      <c r="F3640" s="3">
        <v>201.02707743418088</v>
      </c>
    </row>
    <row r="3641" spans="1:6">
      <c r="A3641">
        <v>23</v>
      </c>
      <c r="B3641">
        <v>-89.358000000000004</v>
      </c>
      <c r="C3641">
        <v>876</v>
      </c>
      <c r="D3641">
        <v>230000</v>
      </c>
      <c r="E3641">
        <v>220</v>
      </c>
      <c r="F3641" s="3">
        <v>188.46563329333489</v>
      </c>
    </row>
    <row r="3642" spans="1:6">
      <c r="A3642">
        <v>24</v>
      </c>
      <c r="B3642">
        <v>-89.242000000000004</v>
      </c>
      <c r="C3642">
        <v>876</v>
      </c>
      <c r="D3642">
        <v>230000</v>
      </c>
      <c r="E3642">
        <v>167</v>
      </c>
      <c r="F3642" s="3">
        <v>177.73790283965235</v>
      </c>
    </row>
    <row r="3643" spans="1:6">
      <c r="A3643">
        <v>25</v>
      </c>
      <c r="B3643">
        <v>-89.135000000000005</v>
      </c>
      <c r="C3643">
        <v>876</v>
      </c>
      <c r="D3643">
        <v>230000</v>
      </c>
      <c r="E3643">
        <v>160</v>
      </c>
      <c r="F3643" s="3">
        <v>169.61018402288801</v>
      </c>
    </row>
    <row r="3644" spans="1:6">
      <c r="A3644">
        <v>26</v>
      </c>
      <c r="B3644">
        <v>-89.03</v>
      </c>
      <c r="C3644">
        <v>876</v>
      </c>
      <c r="D3644">
        <v>230000</v>
      </c>
      <c r="E3644">
        <v>166</v>
      </c>
      <c r="F3644" s="3">
        <v>163.39948585483677</v>
      </c>
    </row>
    <row r="3645" spans="1:6">
      <c r="A3645">
        <v>27</v>
      </c>
      <c r="B3645">
        <v>-88.915999999999997</v>
      </c>
      <c r="C3645">
        <v>876</v>
      </c>
      <c r="D3645">
        <v>230000</v>
      </c>
      <c r="E3645">
        <v>153</v>
      </c>
      <c r="F3645" s="3">
        <v>158.52783419306073</v>
      </c>
    </row>
    <row r="3646" spans="1:6">
      <c r="A3646">
        <v>28</v>
      </c>
      <c r="B3646">
        <v>-88.796000000000006</v>
      </c>
      <c r="C3646">
        <v>876</v>
      </c>
      <c r="D3646">
        <v>230000</v>
      </c>
      <c r="E3646">
        <v>176</v>
      </c>
      <c r="F3646" s="3">
        <v>155.20305230957624</v>
      </c>
    </row>
    <row r="3647" spans="1:6">
      <c r="A3647">
        <v>29</v>
      </c>
      <c r="B3647">
        <v>-88.691000000000003</v>
      </c>
      <c r="C3647">
        <v>876</v>
      </c>
      <c r="D3647">
        <v>230000</v>
      </c>
      <c r="E3647">
        <v>151</v>
      </c>
      <c r="F3647" s="3">
        <v>153.49369995689352</v>
      </c>
    </row>
    <row r="3648" spans="1:6">
      <c r="A3648">
        <v>30</v>
      </c>
      <c r="B3648">
        <v>-88.572000000000003</v>
      </c>
      <c r="C3648">
        <v>876</v>
      </c>
      <c r="D3648">
        <v>230000</v>
      </c>
      <c r="E3648">
        <v>159</v>
      </c>
      <c r="F3648" s="3">
        <v>152.54869945936221</v>
      </c>
    </row>
    <row r="3649" spans="1:6">
      <c r="A3649">
        <v>31</v>
      </c>
      <c r="B3649">
        <v>-88.46</v>
      </c>
      <c r="C3649">
        <v>876</v>
      </c>
      <c r="D3649">
        <v>230000</v>
      </c>
      <c r="E3649">
        <v>145</v>
      </c>
      <c r="F3649" s="3">
        <v>152.32658032746511</v>
      </c>
    </row>
    <row r="3650" spans="1:6">
      <c r="A3650">
        <v>32</v>
      </c>
      <c r="B3650">
        <v>-88.352000000000004</v>
      </c>
      <c r="C3650">
        <v>876</v>
      </c>
      <c r="D3650">
        <v>230000</v>
      </c>
      <c r="E3650">
        <v>148</v>
      </c>
      <c r="F3650" s="3">
        <v>152.51050557686378</v>
      </c>
    </row>
    <row r="3651" spans="1:6">
      <c r="A3651" t="s">
        <v>0</v>
      </c>
    </row>
    <row r="3652" spans="1:6">
      <c r="A3652" t="s">
        <v>0</v>
      </c>
    </row>
    <row r="3653" spans="1:6">
      <c r="A3653" t="s">
        <v>0</v>
      </c>
    </row>
    <row r="3654" spans="1:6">
      <c r="A3654" t="s">
        <v>0</v>
      </c>
    </row>
    <row r="3655" spans="1:6">
      <c r="A3655" t="s">
        <v>309</v>
      </c>
    </row>
    <row r="3656" spans="1:6">
      <c r="A3656" t="s">
        <v>122</v>
      </c>
    </row>
    <row r="3657" spans="1:6">
      <c r="A3657" t="s">
        <v>3</v>
      </c>
    </row>
    <row r="3658" spans="1:6">
      <c r="A3658" t="s">
        <v>4</v>
      </c>
    </row>
    <row r="3659" spans="1:6">
      <c r="A3659" t="s">
        <v>305</v>
      </c>
    </row>
    <row r="3660" spans="1:6">
      <c r="A3660" t="s">
        <v>310</v>
      </c>
    </row>
    <row r="3661" spans="1:6">
      <c r="A3661" t="s">
        <v>7</v>
      </c>
    </row>
    <row r="3662" spans="1:6">
      <c r="A3662" t="s">
        <v>8</v>
      </c>
    </row>
    <row r="3663" spans="1:6">
      <c r="A3663" t="s">
        <v>307</v>
      </c>
    </row>
    <row r="3664" spans="1:6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181</v>
      </c>
      <c r="B3668" t="s">
        <v>160</v>
      </c>
      <c r="C3668" t="s">
        <v>163</v>
      </c>
      <c r="D3668" t="s">
        <v>180</v>
      </c>
      <c r="E3668" t="s">
        <v>179</v>
      </c>
      <c r="F3668" t="s">
        <v>200</v>
      </c>
    </row>
    <row r="3669" spans="1:10">
      <c r="A3669">
        <v>1</v>
      </c>
      <c r="B3669">
        <v>-91.847999999999999</v>
      </c>
      <c r="C3669">
        <v>875</v>
      </c>
      <c r="D3669">
        <v>230000</v>
      </c>
      <c r="E3669">
        <v>99</v>
      </c>
      <c r="F3669" s="3"/>
      <c r="J3669" t="s">
        <v>311</v>
      </c>
    </row>
    <row r="3670" spans="1:10">
      <c r="A3670">
        <v>2</v>
      </c>
      <c r="B3670">
        <v>-91.739000000000004</v>
      </c>
      <c r="C3670">
        <v>875</v>
      </c>
      <c r="D3670">
        <v>230000</v>
      </c>
      <c r="E3670">
        <v>122</v>
      </c>
      <c r="F3670" s="3"/>
    </row>
    <row r="3671" spans="1:10">
      <c r="A3671">
        <v>3</v>
      </c>
      <c r="B3671">
        <v>-91.623999999999995</v>
      </c>
      <c r="C3671">
        <v>875</v>
      </c>
      <c r="D3671">
        <v>230000</v>
      </c>
      <c r="E3671">
        <v>109</v>
      </c>
      <c r="F3671" s="3"/>
    </row>
    <row r="3672" spans="1:10">
      <c r="A3672">
        <v>4</v>
      </c>
      <c r="B3672">
        <v>-91.512</v>
      </c>
      <c r="C3672">
        <v>875</v>
      </c>
      <c r="D3672">
        <v>230000</v>
      </c>
      <c r="E3672">
        <v>129</v>
      </c>
      <c r="F3672" s="3">
        <v>141.13118751142827</v>
      </c>
    </row>
    <row r="3673" spans="1:10">
      <c r="A3673">
        <v>5</v>
      </c>
      <c r="B3673">
        <v>-91.4</v>
      </c>
      <c r="C3673">
        <v>875</v>
      </c>
      <c r="D3673">
        <v>230000</v>
      </c>
      <c r="E3673">
        <v>139</v>
      </c>
      <c r="F3673" s="3">
        <v>142.01445393094772</v>
      </c>
    </row>
    <row r="3674" spans="1:10">
      <c r="A3674">
        <v>6</v>
      </c>
      <c r="B3674">
        <v>-91.293999999999997</v>
      </c>
      <c r="C3674">
        <v>875</v>
      </c>
      <c r="D3674">
        <v>230000</v>
      </c>
      <c r="E3674">
        <v>131</v>
      </c>
      <c r="F3674" s="3">
        <v>143.42900632136187</v>
      </c>
    </row>
    <row r="3675" spans="1:10">
      <c r="A3675">
        <v>7</v>
      </c>
      <c r="B3675">
        <v>-91.180999999999997</v>
      </c>
      <c r="C3675">
        <v>875</v>
      </c>
      <c r="D3675">
        <v>230000</v>
      </c>
      <c r="E3675">
        <v>162</v>
      </c>
      <c r="F3675" s="3">
        <v>145.94830213402972</v>
      </c>
    </row>
    <row r="3676" spans="1:10">
      <c r="A3676">
        <v>8</v>
      </c>
      <c r="B3676">
        <v>-91.064999999999998</v>
      </c>
      <c r="C3676">
        <v>875</v>
      </c>
      <c r="D3676">
        <v>230000</v>
      </c>
      <c r="E3676">
        <v>162</v>
      </c>
      <c r="F3676" s="3">
        <v>150.1754694488173</v>
      </c>
    </row>
    <row r="3677" spans="1:10">
      <c r="A3677">
        <v>9</v>
      </c>
      <c r="B3677">
        <v>-90.948999999999998</v>
      </c>
      <c r="C3677">
        <v>875</v>
      </c>
      <c r="D3677">
        <v>230000</v>
      </c>
      <c r="E3677">
        <v>171</v>
      </c>
      <c r="F3677" s="3">
        <v>156.71323922973465</v>
      </c>
    </row>
    <row r="3678" spans="1:10">
      <c r="A3678">
        <v>10</v>
      </c>
      <c r="B3678">
        <v>-90.834000000000003</v>
      </c>
      <c r="C3678">
        <v>875</v>
      </c>
      <c r="D3678">
        <v>230000</v>
      </c>
      <c r="E3678">
        <v>187</v>
      </c>
      <c r="F3678" s="3">
        <v>166.03502236768512</v>
      </c>
    </row>
    <row r="3679" spans="1:10">
      <c r="A3679">
        <v>11</v>
      </c>
      <c r="B3679">
        <v>-90.724000000000004</v>
      </c>
      <c r="C3679">
        <v>875</v>
      </c>
      <c r="D3679">
        <v>230000</v>
      </c>
      <c r="E3679">
        <v>167</v>
      </c>
      <c r="F3679" s="3">
        <v>177.82281431304415</v>
      </c>
    </row>
    <row r="3680" spans="1:10">
      <c r="A3680">
        <v>12</v>
      </c>
      <c r="B3680">
        <v>-90.608999999999995</v>
      </c>
      <c r="C3680">
        <v>875</v>
      </c>
      <c r="D3680">
        <v>230000</v>
      </c>
      <c r="E3680">
        <v>181</v>
      </c>
      <c r="F3680" s="3">
        <v>192.83959259215302</v>
      </c>
    </row>
    <row r="3681" spans="1:6">
      <c r="A3681">
        <v>13</v>
      </c>
      <c r="B3681">
        <v>-90.495000000000005</v>
      </c>
      <c r="C3681">
        <v>875</v>
      </c>
      <c r="D3681">
        <v>230000</v>
      </c>
      <c r="E3681">
        <v>203</v>
      </c>
      <c r="F3681" s="3">
        <v>209.4147117159871</v>
      </c>
    </row>
    <row r="3682" spans="1:6">
      <c r="A3682">
        <v>14</v>
      </c>
      <c r="B3682">
        <v>-90.387</v>
      </c>
      <c r="C3682">
        <v>875</v>
      </c>
      <c r="D3682">
        <v>230000</v>
      </c>
      <c r="E3682">
        <v>233</v>
      </c>
      <c r="F3682" s="3">
        <v>225.08607060465505</v>
      </c>
    </row>
    <row r="3683" spans="1:6">
      <c r="A3683">
        <v>15</v>
      </c>
      <c r="B3683">
        <v>-90.272000000000006</v>
      </c>
      <c r="C3683">
        <v>875</v>
      </c>
      <c r="D3683">
        <v>230000</v>
      </c>
      <c r="E3683">
        <v>208</v>
      </c>
      <c r="F3683" s="3">
        <v>239.58571200794162</v>
      </c>
    </row>
    <row r="3684" spans="1:6">
      <c r="A3684">
        <v>16</v>
      </c>
      <c r="B3684">
        <v>-90.156000000000006</v>
      </c>
      <c r="C3684">
        <v>875</v>
      </c>
      <c r="D3684">
        <v>230000</v>
      </c>
      <c r="E3684">
        <v>288</v>
      </c>
      <c r="F3684" s="3">
        <v>249.6530400588486</v>
      </c>
    </row>
    <row r="3685" spans="1:6">
      <c r="A3685">
        <v>17</v>
      </c>
      <c r="B3685">
        <v>-90.04</v>
      </c>
      <c r="C3685">
        <v>875</v>
      </c>
      <c r="D3685">
        <v>230000</v>
      </c>
      <c r="E3685">
        <v>262</v>
      </c>
      <c r="F3685" s="3">
        <v>253.39098198907635</v>
      </c>
    </row>
    <row r="3686" spans="1:6">
      <c r="A3686">
        <v>18</v>
      </c>
      <c r="B3686">
        <v>-89.924999999999997</v>
      </c>
      <c r="C3686">
        <v>875</v>
      </c>
      <c r="D3686">
        <v>230000</v>
      </c>
      <c r="E3686">
        <v>237</v>
      </c>
      <c r="F3686" s="3">
        <v>250.19668285672071</v>
      </c>
    </row>
    <row r="3687" spans="1:6">
      <c r="A3687">
        <v>19</v>
      </c>
      <c r="B3687">
        <v>-89.819000000000003</v>
      </c>
      <c r="C3687">
        <v>875</v>
      </c>
      <c r="D3687">
        <v>230000</v>
      </c>
      <c r="E3687">
        <v>255</v>
      </c>
      <c r="F3687" s="3">
        <v>241.67935113083703</v>
      </c>
    </row>
    <row r="3688" spans="1:6">
      <c r="A3688">
        <v>20</v>
      </c>
      <c r="B3688">
        <v>-89.706000000000003</v>
      </c>
      <c r="C3688">
        <v>875</v>
      </c>
      <c r="D3688">
        <v>230000</v>
      </c>
      <c r="E3688">
        <v>240</v>
      </c>
      <c r="F3688" s="3">
        <v>228.21058339646348</v>
      </c>
    </row>
    <row r="3689" spans="1:6">
      <c r="A3689">
        <v>21</v>
      </c>
      <c r="B3689">
        <v>-89.590999999999994</v>
      </c>
      <c r="C3689">
        <v>875</v>
      </c>
      <c r="D3689">
        <v>230000</v>
      </c>
      <c r="E3689">
        <v>201</v>
      </c>
      <c r="F3689" s="3">
        <v>212.02151998980111</v>
      </c>
    </row>
    <row r="3690" spans="1:6">
      <c r="A3690">
        <v>22</v>
      </c>
      <c r="B3690">
        <v>-89.477000000000004</v>
      </c>
      <c r="C3690">
        <v>875</v>
      </c>
      <c r="D3690">
        <v>230000</v>
      </c>
      <c r="E3690">
        <v>183</v>
      </c>
      <c r="F3690" s="3">
        <v>195.74917345304021</v>
      </c>
    </row>
    <row r="3691" spans="1:6">
      <c r="A3691">
        <v>23</v>
      </c>
      <c r="B3691">
        <v>-89.358000000000004</v>
      </c>
      <c r="C3691">
        <v>875</v>
      </c>
      <c r="D3691">
        <v>230000</v>
      </c>
      <c r="E3691">
        <v>188</v>
      </c>
      <c r="F3691" s="3">
        <v>180.46550382784744</v>
      </c>
    </row>
    <row r="3692" spans="1:6">
      <c r="A3692">
        <v>24</v>
      </c>
      <c r="B3692">
        <v>-89.242000000000004</v>
      </c>
      <c r="C3692">
        <v>875</v>
      </c>
      <c r="D3692">
        <v>230000</v>
      </c>
      <c r="E3692">
        <v>164</v>
      </c>
      <c r="F3692" s="3">
        <v>168.37838179203411</v>
      </c>
    </row>
    <row r="3693" spans="1:6">
      <c r="A3693">
        <v>25</v>
      </c>
      <c r="B3693">
        <v>-89.135000000000005</v>
      </c>
      <c r="C3693">
        <v>875</v>
      </c>
      <c r="D3693">
        <v>230000</v>
      </c>
      <c r="E3693">
        <v>158</v>
      </c>
      <c r="F3693" s="3">
        <v>159.9976634646635</v>
      </c>
    </row>
    <row r="3694" spans="1:6">
      <c r="A3694">
        <v>26</v>
      </c>
      <c r="B3694">
        <v>-89.03</v>
      </c>
      <c r="C3694">
        <v>875</v>
      </c>
      <c r="D3694">
        <v>230000</v>
      </c>
      <c r="E3694">
        <v>161</v>
      </c>
      <c r="F3694" s="3">
        <v>154.17927322841831</v>
      </c>
    </row>
    <row r="3695" spans="1:6">
      <c r="A3695">
        <v>27</v>
      </c>
      <c r="B3695">
        <v>-88.915999999999997</v>
      </c>
      <c r="C3695">
        <v>875</v>
      </c>
      <c r="D3695">
        <v>230000</v>
      </c>
      <c r="E3695">
        <v>139</v>
      </c>
      <c r="F3695" s="3">
        <v>150.07821575777371</v>
      </c>
    </row>
    <row r="3696" spans="1:6">
      <c r="A3696">
        <v>28</v>
      </c>
      <c r="B3696">
        <v>-88.796000000000006</v>
      </c>
      <c r="C3696">
        <v>875</v>
      </c>
      <c r="D3696">
        <v>230000</v>
      </c>
      <c r="E3696">
        <v>176</v>
      </c>
      <c r="F3696" s="3">
        <v>147.58849677145756</v>
      </c>
    </row>
    <row r="3697" spans="1:6">
      <c r="A3697">
        <v>29</v>
      </c>
      <c r="B3697">
        <v>-88.691000000000003</v>
      </c>
      <c r="C3697">
        <v>875</v>
      </c>
      <c r="D3697">
        <v>230000</v>
      </c>
      <c r="E3697">
        <v>148</v>
      </c>
      <c r="F3697" s="3">
        <v>146.43474264099515</v>
      </c>
    </row>
    <row r="3698" spans="1:6">
      <c r="A3698">
        <v>30</v>
      </c>
      <c r="B3698">
        <v>-88.572000000000003</v>
      </c>
      <c r="C3698">
        <v>875</v>
      </c>
      <c r="D3698">
        <v>230000</v>
      </c>
      <c r="E3698">
        <v>142</v>
      </c>
      <c r="F3698" s="3">
        <v>145.82884104999724</v>
      </c>
    </row>
    <row r="3699" spans="1:6">
      <c r="A3699">
        <v>31</v>
      </c>
      <c r="B3699">
        <v>-88.46</v>
      </c>
      <c r="C3699">
        <v>875</v>
      </c>
      <c r="D3699">
        <v>230000</v>
      </c>
      <c r="E3699">
        <v>138</v>
      </c>
      <c r="F3699" s="3">
        <v>145.64521680846676</v>
      </c>
    </row>
    <row r="3700" spans="1:6">
      <c r="A3700">
        <v>32</v>
      </c>
      <c r="B3700">
        <v>-88.352000000000004</v>
      </c>
      <c r="C3700">
        <v>875</v>
      </c>
      <c r="D3700">
        <v>230000</v>
      </c>
      <c r="E3700">
        <v>143</v>
      </c>
      <c r="F3700" s="3">
        <v>145.65319956656697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P84"/>
  <sheetViews>
    <sheetView tabSelected="1" topLeftCell="S1" zoomScale="70" zoomScaleNormal="70" workbookViewId="0">
      <selection activeCell="AG28" sqref="AG28"/>
    </sheetView>
  </sheetViews>
  <sheetFormatPr defaultRowHeight="15"/>
  <cols>
    <col min="33" max="33" width="11" bestFit="1" customWidth="1"/>
  </cols>
  <sheetData>
    <row r="1" spans="1:42">
      <c r="AH1" s="1" t="s">
        <v>279</v>
      </c>
      <c r="AI1" s="6">
        <v>-90.081000000000003</v>
      </c>
      <c r="AJ1" t="s">
        <v>280</v>
      </c>
    </row>
    <row r="2" spans="1:42">
      <c r="AH2" s="1" t="s">
        <v>281</v>
      </c>
      <c r="AI2" s="6">
        <v>-90.263000000000005</v>
      </c>
      <c r="AJ2" t="s">
        <v>280</v>
      </c>
    </row>
    <row r="3" spans="1:42">
      <c r="AH3" s="1" t="s">
        <v>282</v>
      </c>
      <c r="AI3" s="6">
        <f>1/3*(AI1+2*AI2)</f>
        <v>-90.202333333333343</v>
      </c>
    </row>
    <row r="4" spans="1:42">
      <c r="AH4" s="1" t="s">
        <v>283</v>
      </c>
      <c r="AI4" s="6">
        <f>1/3*(2*AI1+AI2)</f>
        <v>-90.141666666666666</v>
      </c>
    </row>
    <row r="5" spans="1:42">
      <c r="AH5" s="1"/>
    </row>
    <row r="6" spans="1:42">
      <c r="AH6" s="1"/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284</v>
      </c>
      <c r="AH7" s="1" t="s">
        <v>285</v>
      </c>
      <c r="AI7" s="1" t="s">
        <v>286</v>
      </c>
      <c r="AJ7" s="7" t="s">
        <v>160</v>
      </c>
      <c r="AK7" s="7" t="s">
        <v>287</v>
      </c>
      <c r="AL7" s="7" t="s">
        <v>204</v>
      </c>
      <c r="AM7" s="7" t="s">
        <v>205</v>
      </c>
      <c r="AN7" s="1" t="s">
        <v>288</v>
      </c>
      <c r="AO7" t="s">
        <v>289</v>
      </c>
      <c r="AP7" t="s">
        <v>290</v>
      </c>
    </row>
    <row r="8" spans="1:42">
      <c r="A8">
        <f>Strains!A2</f>
        <v>1</v>
      </c>
      <c r="B8">
        <f>Strains!B2</f>
        <v>1</v>
      </c>
      <c r="C8">
        <f>Strains!C2</f>
        <v>980011</v>
      </c>
      <c r="D8">
        <f>Strains!D2</f>
        <v>41540.736878009258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5.5</v>
      </c>
      <c r="J8">
        <f>Strains!J2</f>
        <v>100.8</v>
      </c>
      <c r="K8">
        <f>Strains!K2</f>
        <v>-12.348000000000001</v>
      </c>
      <c r="L8">
        <f>Strains!L2</f>
        <v>80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175000</v>
      </c>
      <c r="Q8">
        <f>Strains!Q2</f>
        <v>653</v>
      </c>
      <c r="R8">
        <f>Strains!R2</f>
        <v>261</v>
      </c>
      <c r="S8">
        <f>Strains!S2</f>
        <v>66</v>
      </c>
      <c r="T8">
        <f>Strains!T2</f>
        <v>6.6159401798003934</v>
      </c>
      <c r="U8">
        <f>Strains!U2</f>
        <v>0.46144837763137181</v>
      </c>
      <c r="V8">
        <f>Strains!V2</f>
        <v>-90.368142893868836</v>
      </c>
      <c r="W8">
        <f>Strains!W2</f>
        <v>2.2646919309189377E-2</v>
      </c>
      <c r="X8">
        <f>Strains!X2</f>
        <v>0.73865889409575614</v>
      </c>
      <c r="Y8">
        <f>Strains!Y2</f>
        <v>5.749257735620561E-2</v>
      </c>
      <c r="Z8">
        <f>Strains!Z2</f>
        <v>4.8031113226104445</v>
      </c>
      <c r="AA8">
        <f>Strains!AA2</f>
        <v>0.28527530146318253</v>
      </c>
      <c r="AB8">
        <f>Strains!AB2</f>
        <v>1.70363558276551E-2</v>
      </c>
      <c r="AC8">
        <f>Strains!AC2</f>
        <v>0.12466416216944455</v>
      </c>
      <c r="AD8">
        <f>Strains!AD2</f>
        <v>1.190649727344369</v>
      </c>
      <c r="AG8" s="1" t="s">
        <v>281</v>
      </c>
      <c r="AH8" s="1">
        <v>0.15</v>
      </c>
      <c r="AI8" s="1">
        <f>J8-116.8</f>
        <v>-16</v>
      </c>
      <c r="AJ8" s="7">
        <f>V8</f>
        <v>-90.368142893868836</v>
      </c>
      <c r="AK8" s="7">
        <f t="shared" ref="AK8:AM22" si="0">W8</f>
        <v>2.2646919309189377E-2</v>
      </c>
      <c r="AL8" s="7">
        <f t="shared" si="0"/>
        <v>0.73865889409575614</v>
      </c>
      <c r="AM8" s="7">
        <f t="shared" si="0"/>
        <v>5.749257735620561E-2</v>
      </c>
      <c r="AN8" s="8">
        <f>(SIN(RADIANS(AP8/2))/SIN(RADIANS(AJ8/2))-1)*1000000</f>
        <v>-912.0890112453983</v>
      </c>
      <c r="AO8" s="8">
        <f>(SIN(RADIANS(AP8/2))/SIN(RADIANS((AJ8+AK8)/2))-1)*1000000-AN8</f>
        <v>196.2448185860444</v>
      </c>
      <c r="AP8" s="6">
        <f>VLOOKUP(AG8,$AH$1:$AI$4,2,FALSE)</f>
        <v>-90.263000000000005</v>
      </c>
    </row>
    <row r="9" spans="1:42">
      <c r="A9">
        <f>Strains!A3</f>
        <v>2</v>
      </c>
      <c r="B9">
        <f>Strains!B3</f>
        <v>2</v>
      </c>
      <c r="C9">
        <f>Strains!C3</f>
        <v>980011</v>
      </c>
      <c r="D9">
        <f>Strains!D3</f>
        <v>41540.744870486109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5.5</v>
      </c>
      <c r="J9">
        <f>Strains!J3</f>
        <v>101.8</v>
      </c>
      <c r="K9">
        <f>Strains!K3</f>
        <v>-12.295999999999999</v>
      </c>
      <c r="L9">
        <f>Strains!L3</f>
        <v>80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175000</v>
      </c>
      <c r="Q9">
        <f>Strains!Q3</f>
        <v>653</v>
      </c>
      <c r="R9">
        <f>Strains!R3</f>
        <v>263</v>
      </c>
      <c r="S9">
        <f>Strains!S3</f>
        <v>91</v>
      </c>
      <c r="T9">
        <f>Strains!T3</f>
        <v>8.2106053723087751</v>
      </c>
      <c r="U9">
        <f>Strains!U3</f>
        <v>0.46114367831159042</v>
      </c>
      <c r="V9">
        <f>Strains!V3</f>
        <v>-90.392689982631694</v>
      </c>
      <c r="W9">
        <f>Strains!W3</f>
        <v>2.10423010272098E-2</v>
      </c>
      <c r="X9">
        <f>Strains!X3</f>
        <v>0.84127520818119139</v>
      </c>
      <c r="Y9">
        <f>Strains!Y3</f>
        <v>5.5410773331094544E-2</v>
      </c>
      <c r="Z9">
        <f>Strains!Z3</f>
        <v>5.0752550714216742</v>
      </c>
      <c r="AA9">
        <f>Strains!AA3</f>
        <v>0.32902106115166713</v>
      </c>
      <c r="AB9">
        <f>Strains!AB3</f>
        <v>0.3213277276481511</v>
      </c>
      <c r="AC9">
        <f>Strains!AC3</f>
        <v>0.13834357223615393</v>
      </c>
      <c r="AD9">
        <f>Strains!AD3</f>
        <v>1.0834126102732118</v>
      </c>
      <c r="AG9" s="1" t="s">
        <v>281</v>
      </c>
      <c r="AH9" s="1">
        <v>0.15</v>
      </c>
      <c r="AI9" s="1">
        <f t="shared" ref="AI9:AI51" si="1">J9-116.8</f>
        <v>-15</v>
      </c>
      <c r="AJ9" s="7">
        <f t="shared" ref="AJ9:AM43" si="2">V9</f>
        <v>-90.392689982631694</v>
      </c>
      <c r="AK9" s="7">
        <f t="shared" si="0"/>
        <v>2.10423010272098E-2</v>
      </c>
      <c r="AL9" s="7">
        <f t="shared" si="0"/>
        <v>0.84127520818119139</v>
      </c>
      <c r="AM9" s="7">
        <f t="shared" si="0"/>
        <v>5.5410773331094544E-2</v>
      </c>
      <c r="AN9" s="8">
        <f t="shared" ref="AN9:AN51" si="3">(SIN(RADIANS(AP9/2))/SIN(RADIANS(AJ9/2))-1)*1000000</f>
        <v>-1124.668489681402</v>
      </c>
      <c r="AO9" s="8">
        <f t="shared" ref="AO9:AO51" si="4">(SIN(RADIANS(AP9/2))/SIN(RADIANS((AJ9+AK9)/2))-1)*1000000-AN9</f>
        <v>182.21943276164347</v>
      </c>
      <c r="AP9" s="6">
        <f t="shared" ref="AP9:AP51" si="5">VLOOKUP(AG9,$AH$1:$AI$4,2,FALSE)</f>
        <v>-90.263000000000005</v>
      </c>
    </row>
    <row r="10" spans="1:42">
      <c r="A10">
        <f>Strains!A4</f>
        <v>3</v>
      </c>
      <c r="B10">
        <f>Strains!B4</f>
        <v>3</v>
      </c>
      <c r="C10">
        <f>Strains!C4</f>
        <v>980011</v>
      </c>
      <c r="D10">
        <f>Strains!D4</f>
        <v>41540.752604050926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5.5</v>
      </c>
      <c r="J10">
        <f>Strains!J4</f>
        <v>102.8</v>
      </c>
      <c r="K10">
        <f>Strains!K4</f>
        <v>-12.246</v>
      </c>
      <c r="L10">
        <f>Strains!L4</f>
        <v>80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175000</v>
      </c>
      <c r="Q10">
        <f>Strains!Q4</f>
        <v>648</v>
      </c>
      <c r="R10">
        <f>Strains!R4</f>
        <v>276</v>
      </c>
      <c r="S10">
        <f>Strains!S4</f>
        <v>62</v>
      </c>
      <c r="T10">
        <f>Strains!T4</f>
        <v>7.7729492846874955</v>
      </c>
      <c r="U10">
        <f>Strains!U4</f>
        <v>0.32829914629314394</v>
      </c>
      <c r="V10">
        <f>Strains!V4</f>
        <v>-90.352952360872891</v>
      </c>
      <c r="W10">
        <f>Strains!W4</f>
        <v>1.5499675324730429E-2</v>
      </c>
      <c r="X10">
        <f>Strains!X4</f>
        <v>0.82905362951995132</v>
      </c>
      <c r="Y10">
        <f>Strains!Y4</f>
        <v>4.0669972369312857E-2</v>
      </c>
      <c r="Z10">
        <f>Strains!Z4</f>
        <v>5.5657016647979169</v>
      </c>
      <c r="AA10">
        <f>Strains!AA4</f>
        <v>0.22757746429435788</v>
      </c>
      <c r="AB10">
        <f>Strains!AB4</f>
        <v>1.5071218557944592E-2</v>
      </c>
      <c r="AC10">
        <f>Strains!AC4</f>
        <v>9.5712392294114199E-2</v>
      </c>
      <c r="AD10">
        <f>Strains!AD4</f>
        <v>0.77732810938109731</v>
      </c>
      <c r="AG10" s="1" t="s">
        <v>281</v>
      </c>
      <c r="AH10" s="1">
        <v>0.15</v>
      </c>
      <c r="AI10" s="1">
        <f t="shared" si="1"/>
        <v>-14</v>
      </c>
      <c r="AJ10" s="7">
        <f t="shared" si="2"/>
        <v>-90.352952360872891</v>
      </c>
      <c r="AK10" s="7">
        <f t="shared" si="0"/>
        <v>1.5499675324730429E-2</v>
      </c>
      <c r="AL10" s="7">
        <f t="shared" si="0"/>
        <v>0.82905362951995132</v>
      </c>
      <c r="AM10" s="7">
        <f t="shared" si="0"/>
        <v>4.0669972369312857E-2</v>
      </c>
      <c r="AN10" s="8">
        <f t="shared" si="3"/>
        <v>-780.46965170019962</v>
      </c>
      <c r="AO10" s="8">
        <f t="shared" si="4"/>
        <v>134.35179646281711</v>
      </c>
      <c r="AP10" s="6">
        <f t="shared" si="5"/>
        <v>-90.263000000000005</v>
      </c>
    </row>
    <row r="11" spans="1:42">
      <c r="A11">
        <f>Strains!A5</f>
        <v>4</v>
      </c>
      <c r="B11">
        <f>Strains!B5</f>
        <v>4</v>
      </c>
      <c r="C11">
        <f>Strains!C5</f>
        <v>980011</v>
      </c>
      <c r="D11">
        <f>Strains!D5</f>
        <v>41540.760208680556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5.5</v>
      </c>
      <c r="J11">
        <f>Strains!J5</f>
        <v>103.8</v>
      </c>
      <c r="K11">
        <f>Strains!K5</f>
        <v>-12.23</v>
      </c>
      <c r="L11">
        <f>Strains!L5</f>
        <v>80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175000</v>
      </c>
      <c r="Q11">
        <f>Strains!Q5</f>
        <v>652</v>
      </c>
      <c r="R11">
        <f>Strains!R5</f>
        <v>307</v>
      </c>
      <c r="S11">
        <f>Strains!S5</f>
        <v>77</v>
      </c>
      <c r="T11">
        <f>Strains!T5</f>
        <v>8.139010312108292</v>
      </c>
      <c r="U11">
        <f>Strains!U5</f>
        <v>0.44340962900892283</v>
      </c>
      <c r="V11">
        <f>Strains!V5</f>
        <v>-90.364132667119577</v>
      </c>
      <c r="W11">
        <f>Strains!W5</f>
        <v>1.8992065474880533E-2</v>
      </c>
      <c r="X11">
        <f>Strains!X5</f>
        <v>0.81127190294389706</v>
      </c>
      <c r="Y11">
        <f>Strains!Y5</f>
        <v>4.9547683262961197E-2</v>
      </c>
      <c r="Z11">
        <f>Strains!Z5</f>
        <v>5.0318265668003157</v>
      </c>
      <c r="AA11">
        <f>Strains!AA5</f>
        <v>0.28440702620253799</v>
      </c>
      <c r="AB11">
        <f>Strains!AB5</f>
        <v>0.11170544470009115</v>
      </c>
      <c r="AC11">
        <f>Strains!AC5</f>
        <v>0.12105562465111455</v>
      </c>
      <c r="AD11">
        <f>Strains!AD5</f>
        <v>1.0512932310445069</v>
      </c>
      <c r="AG11" s="1" t="s">
        <v>281</v>
      </c>
      <c r="AH11" s="1">
        <v>0.15</v>
      </c>
      <c r="AI11" s="1">
        <f t="shared" si="1"/>
        <v>-13</v>
      </c>
      <c r="AJ11" s="7">
        <f t="shared" si="2"/>
        <v>-90.364132667119577</v>
      </c>
      <c r="AK11" s="7">
        <f t="shared" si="0"/>
        <v>1.8992065474880533E-2</v>
      </c>
      <c r="AL11" s="7">
        <f t="shared" si="0"/>
        <v>0.81127190294389706</v>
      </c>
      <c r="AM11" s="7">
        <f t="shared" si="0"/>
        <v>4.9547683262961197E-2</v>
      </c>
      <c r="AN11" s="8">
        <f t="shared" si="3"/>
        <v>-877.34721561183449</v>
      </c>
      <c r="AO11" s="8">
        <f t="shared" si="4"/>
        <v>164.583400039553</v>
      </c>
      <c r="AP11" s="6">
        <f t="shared" si="5"/>
        <v>-90.263000000000005</v>
      </c>
    </row>
    <row r="12" spans="1:42">
      <c r="A12">
        <f>Strains!A6</f>
        <v>5</v>
      </c>
      <c r="B12">
        <f>Strains!B6</f>
        <v>5</v>
      </c>
      <c r="C12">
        <f>Strains!C6</f>
        <v>980011</v>
      </c>
      <c r="D12">
        <f>Strains!D6</f>
        <v>41540.767842013891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5.5</v>
      </c>
      <c r="J12">
        <f>Strains!J6</f>
        <v>104.8</v>
      </c>
      <c r="K12">
        <f>Strains!K6</f>
        <v>-12.193</v>
      </c>
      <c r="L12">
        <f>Strains!L6</f>
        <v>80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175000</v>
      </c>
      <c r="Q12">
        <f>Strains!Q6</f>
        <v>651</v>
      </c>
      <c r="R12">
        <f>Strains!R6</f>
        <v>272</v>
      </c>
      <c r="S12">
        <f>Strains!S6</f>
        <v>75</v>
      </c>
      <c r="T12">
        <f>Strains!T6</f>
        <v>8.8557398570100752</v>
      </c>
      <c r="U12">
        <f>Strains!U6</f>
        <v>0.51024463254638563</v>
      </c>
      <c r="V12">
        <f>Strains!V6</f>
        <v>-90.375534354016793</v>
      </c>
      <c r="W12">
        <f>Strains!W6</f>
        <v>2.4712528927139696E-2</v>
      </c>
      <c r="X12">
        <f>Strains!X6</f>
        <v>0.9567229040571501</v>
      </c>
      <c r="Y12">
        <f>Strains!Y6</f>
        <v>6.8067801059852287E-2</v>
      </c>
      <c r="Z12">
        <f>Strains!Z6</f>
        <v>5.700316469760299</v>
      </c>
      <c r="AA12">
        <f>Strains!AA6</f>
        <v>0.43496798208074716</v>
      </c>
      <c r="AB12">
        <f>Strains!AB6</f>
        <v>0.21388787653846394</v>
      </c>
      <c r="AC12">
        <f>Strains!AC6</f>
        <v>0.17121093890433298</v>
      </c>
      <c r="AD12">
        <f>Strains!AD6</f>
        <v>1.1231174745270764</v>
      </c>
      <c r="AG12" s="1" t="s">
        <v>281</v>
      </c>
      <c r="AH12" s="1">
        <v>0.15</v>
      </c>
      <c r="AI12" s="1">
        <f t="shared" si="1"/>
        <v>-12</v>
      </c>
      <c r="AJ12" s="7">
        <f t="shared" si="2"/>
        <v>-90.375534354016793</v>
      </c>
      <c r="AK12" s="7">
        <f t="shared" si="0"/>
        <v>2.4712528927139696E-2</v>
      </c>
      <c r="AL12" s="7">
        <f t="shared" si="0"/>
        <v>0.9567229040571501</v>
      </c>
      <c r="AM12" s="7">
        <f t="shared" si="0"/>
        <v>6.8067801059852287E-2</v>
      </c>
      <c r="AN12" s="8">
        <f t="shared" si="3"/>
        <v>-976.11390881502393</v>
      </c>
      <c r="AO12" s="8">
        <f t="shared" si="4"/>
        <v>214.10860000536934</v>
      </c>
      <c r="AP12" s="6">
        <f t="shared" si="5"/>
        <v>-90.263000000000005</v>
      </c>
    </row>
    <row r="13" spans="1:42">
      <c r="A13">
        <f>Strains!A7</f>
        <v>6</v>
      </c>
      <c r="B13">
        <f>Strains!B7</f>
        <v>6</v>
      </c>
      <c r="C13">
        <f>Strains!C7</f>
        <v>980011</v>
      </c>
      <c r="D13">
        <f>Strains!D7</f>
        <v>41540.775462962964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5.5</v>
      </c>
      <c r="J13">
        <f>Strains!J7</f>
        <v>105.8</v>
      </c>
      <c r="K13">
        <f>Strains!K7</f>
        <v>-12.138999999999999</v>
      </c>
      <c r="L13">
        <f>Strains!L7</f>
        <v>80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175000</v>
      </c>
      <c r="Q13">
        <f>Strains!Q7</f>
        <v>653</v>
      </c>
      <c r="R13">
        <f>Strains!R7</f>
        <v>278</v>
      </c>
      <c r="S13">
        <f>Strains!S7</f>
        <v>83</v>
      </c>
      <c r="T13">
        <f>Strains!T7</f>
        <v>8.0497790472592907</v>
      </c>
      <c r="U13">
        <f>Strains!U7</f>
        <v>0.38668659837468972</v>
      </c>
      <c r="V13">
        <f>Strains!V7</f>
        <v>-90.425425972188094</v>
      </c>
      <c r="W13">
        <f>Strains!W7</f>
        <v>1.5534788237842219E-2</v>
      </c>
      <c r="X13">
        <f>Strains!X7</f>
        <v>0.74105351097019723</v>
      </c>
      <c r="Y13">
        <f>Strains!Y7</f>
        <v>3.9438392679093826E-2</v>
      </c>
      <c r="Z13">
        <f>Strains!Z7</f>
        <v>4.3585618910737018</v>
      </c>
      <c r="AA13">
        <f>Strains!AA7</f>
        <v>0.23201798521884606</v>
      </c>
      <c r="AB13">
        <f>Strains!AB7</f>
        <v>0.29003592009517876</v>
      </c>
      <c r="AC13">
        <f>Strains!AC7</f>
        <v>0.10132379063892162</v>
      </c>
      <c r="AD13">
        <f>Strains!AD7</f>
        <v>0.95631861750069069</v>
      </c>
      <c r="AG13" s="1" t="s">
        <v>281</v>
      </c>
      <c r="AH13" s="1">
        <v>0.15</v>
      </c>
      <c r="AI13" s="1">
        <f t="shared" si="1"/>
        <v>-11</v>
      </c>
      <c r="AJ13" s="7">
        <f t="shared" si="2"/>
        <v>-90.425425972188094</v>
      </c>
      <c r="AK13" s="7">
        <f t="shared" si="0"/>
        <v>1.5534788237842219E-2</v>
      </c>
      <c r="AL13" s="7">
        <f t="shared" si="0"/>
        <v>0.74105351097019723</v>
      </c>
      <c r="AM13" s="7">
        <f t="shared" si="0"/>
        <v>3.9438392679093826E-2</v>
      </c>
      <c r="AN13" s="8">
        <f t="shared" si="3"/>
        <v>-1407.952404932189</v>
      </c>
      <c r="AO13" s="8">
        <f t="shared" si="4"/>
        <v>134.40153017085777</v>
      </c>
      <c r="AP13" s="6">
        <f t="shared" si="5"/>
        <v>-90.263000000000005</v>
      </c>
    </row>
    <row r="14" spans="1:42">
      <c r="A14">
        <f>Strains!A8</f>
        <v>7</v>
      </c>
      <c r="B14">
        <f>Strains!B8</f>
        <v>7</v>
      </c>
      <c r="C14">
        <f>Strains!C8</f>
        <v>980011</v>
      </c>
      <c r="D14">
        <f>Strains!D8</f>
        <v>41540.783107060182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5.5</v>
      </c>
      <c r="J14">
        <f>Strains!J8</f>
        <v>106.8</v>
      </c>
      <c r="K14">
        <f>Strains!K8</f>
        <v>-12.128</v>
      </c>
      <c r="L14">
        <f>Strains!L8</f>
        <v>80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175000</v>
      </c>
      <c r="Q14">
        <f>Strains!Q8</f>
        <v>653</v>
      </c>
      <c r="R14">
        <f>Strains!R8</f>
        <v>274</v>
      </c>
      <c r="S14">
        <f>Strains!S8</f>
        <v>58</v>
      </c>
      <c r="T14">
        <f>Strains!T8</f>
        <v>7.3104329295233414</v>
      </c>
      <c r="U14">
        <f>Strains!U8</f>
        <v>0.50350865976538384</v>
      </c>
      <c r="V14">
        <f>Strains!V8</f>
        <v>-90.413137391921879</v>
      </c>
      <c r="W14">
        <f>Strains!W8</f>
        <v>2.3937945539666189E-2</v>
      </c>
      <c r="X14">
        <f>Strains!X8</f>
        <v>0.79486687941440215</v>
      </c>
      <c r="Y14">
        <f>Strains!Y8</f>
        <v>6.2716114182042024E-2</v>
      </c>
      <c r="Z14">
        <f>Strains!Z8</f>
        <v>4.7821552307053352</v>
      </c>
      <c r="AA14">
        <f>Strains!AA8</f>
        <v>0.33809739826978358</v>
      </c>
      <c r="AB14">
        <f>Strains!AB8</f>
        <v>0.16514035791764173</v>
      </c>
      <c r="AC14">
        <f>Strains!AC8</f>
        <v>0.14361105325042842</v>
      </c>
      <c r="AD14">
        <f>Strains!AD8</f>
        <v>1.2449728849729746</v>
      </c>
      <c r="AG14" s="1" t="s">
        <v>281</v>
      </c>
      <c r="AH14" s="1">
        <v>0.15</v>
      </c>
      <c r="AI14" s="1">
        <f t="shared" si="1"/>
        <v>-10</v>
      </c>
      <c r="AJ14" s="7">
        <f t="shared" si="2"/>
        <v>-90.413137391921879</v>
      </c>
      <c r="AK14" s="7">
        <f t="shared" si="0"/>
        <v>2.3937945539666189E-2</v>
      </c>
      <c r="AL14" s="7">
        <f t="shared" si="0"/>
        <v>0.79486687941440215</v>
      </c>
      <c r="AM14" s="7">
        <f t="shared" si="0"/>
        <v>6.2716114182042024E-2</v>
      </c>
      <c r="AN14" s="8">
        <f t="shared" si="3"/>
        <v>-1301.6404327176324</v>
      </c>
      <c r="AO14" s="8">
        <f t="shared" si="4"/>
        <v>207.19191445539582</v>
      </c>
      <c r="AP14" s="6">
        <f t="shared" si="5"/>
        <v>-90.263000000000005</v>
      </c>
    </row>
    <row r="15" spans="1:42">
      <c r="A15">
        <f>Strains!A9</f>
        <v>8</v>
      </c>
      <c r="B15">
        <f>Strains!B9</f>
        <v>8</v>
      </c>
      <c r="C15">
        <f>Strains!C9</f>
        <v>980011</v>
      </c>
      <c r="D15">
        <f>Strains!D9</f>
        <v>41540.79075821759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5.5</v>
      </c>
      <c r="J15">
        <f>Strains!J9</f>
        <v>107.8</v>
      </c>
      <c r="K15">
        <f>Strains!K9</f>
        <v>-12.047000000000001</v>
      </c>
      <c r="L15">
        <f>Strains!L9</f>
        <v>80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175000</v>
      </c>
      <c r="Q15">
        <f>Strains!Q9</f>
        <v>651</v>
      </c>
      <c r="R15">
        <f>Strains!R9</f>
        <v>259</v>
      </c>
      <c r="S15">
        <f>Strains!S9</f>
        <v>72</v>
      </c>
      <c r="T15">
        <f>Strains!T9</f>
        <v>7.2421300370257891</v>
      </c>
      <c r="U15">
        <f>Strains!U9</f>
        <v>0.37839244465465738</v>
      </c>
      <c r="V15">
        <f>Strains!V9</f>
        <v>-90.473594542945762</v>
      </c>
      <c r="W15">
        <f>Strains!W9</f>
        <v>2.0145772541397992E-2</v>
      </c>
      <c r="X15">
        <f>Strains!X9</f>
        <v>0.85747517937537143</v>
      </c>
      <c r="Y15">
        <f>Strains!Y9</f>
        <v>5.5291659432594453E-2</v>
      </c>
      <c r="Z15">
        <f>Strains!Z9</f>
        <v>5.6890105215595561</v>
      </c>
      <c r="AA15">
        <f>Strains!AA9</f>
        <v>0.32011706636988319</v>
      </c>
      <c r="AB15">
        <f>Strains!AB9</f>
        <v>0.16729316105685094</v>
      </c>
      <c r="AC15">
        <f>Strains!AC9</f>
        <v>0.12942712223977024</v>
      </c>
      <c r="AD15">
        <f>Strains!AD9</f>
        <v>0.88367167318330564</v>
      </c>
      <c r="AG15" s="1" t="s">
        <v>282</v>
      </c>
      <c r="AH15" s="1">
        <v>0.15</v>
      </c>
      <c r="AI15" s="1">
        <f t="shared" si="1"/>
        <v>-9</v>
      </c>
      <c r="AJ15" s="7">
        <f t="shared" si="2"/>
        <v>-90.473594542945762</v>
      </c>
      <c r="AK15" s="7">
        <f t="shared" si="0"/>
        <v>2.0145772541397992E-2</v>
      </c>
      <c r="AL15" s="7">
        <f t="shared" si="0"/>
        <v>0.85747517937537143</v>
      </c>
      <c r="AM15" s="7">
        <f t="shared" si="0"/>
        <v>5.5291659432594453E-2</v>
      </c>
      <c r="AN15" s="8">
        <f t="shared" si="3"/>
        <v>-2350.5139005756128</v>
      </c>
      <c r="AO15" s="8">
        <f t="shared" si="4"/>
        <v>173.99376286164625</v>
      </c>
      <c r="AP15" s="6">
        <f t="shared" si="5"/>
        <v>-90.202333333333343</v>
      </c>
    </row>
    <row r="16" spans="1:42">
      <c r="A16">
        <f>Strains!A10</f>
        <v>9</v>
      </c>
      <c r="B16">
        <f>Strains!B10</f>
        <v>9</v>
      </c>
      <c r="C16">
        <f>Strains!C10</f>
        <v>980011</v>
      </c>
      <c r="D16">
        <f>Strains!D10</f>
        <v>41540.798389583331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5.5</v>
      </c>
      <c r="J16">
        <f>Strains!J10</f>
        <v>108.8</v>
      </c>
      <c r="K16">
        <f>Strains!K10</f>
        <v>-12.250999999999999</v>
      </c>
      <c r="L16">
        <f>Strains!L10</f>
        <v>80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235000</v>
      </c>
      <c r="Q16">
        <f>Strains!Q10</f>
        <v>875</v>
      </c>
      <c r="R16">
        <f>Strains!R10</f>
        <v>270</v>
      </c>
      <c r="S16">
        <f>Strains!S10</f>
        <v>93</v>
      </c>
      <c r="T16">
        <f>Strains!T10</f>
        <v>6.080911001772213</v>
      </c>
      <c r="U16">
        <f>Strains!U10</f>
        <v>0.4133435724064688</v>
      </c>
      <c r="V16">
        <f>Strains!V10</f>
        <v>-90.093023576598782</v>
      </c>
      <c r="W16">
        <f>Strains!W10</f>
        <v>3.635538176654593E-2</v>
      </c>
      <c r="X16">
        <f>Strains!X10</f>
        <v>1.1264441853052454</v>
      </c>
      <c r="Y16">
        <f>Strains!Y10</f>
        <v>0.1009914339585299</v>
      </c>
      <c r="Z16">
        <f>Strains!Z10</f>
        <v>6.8931141018585551</v>
      </c>
      <c r="AA16">
        <f>Strains!AA10</f>
        <v>0.366265928440902</v>
      </c>
      <c r="AB16">
        <f>Strains!AB10</f>
        <v>0.20183702957028085</v>
      </c>
      <c r="AC16">
        <f>Strains!AC10</f>
        <v>0.15218681440568893</v>
      </c>
      <c r="AD16">
        <f>Strains!AD10</f>
        <v>1.067138610073183</v>
      </c>
      <c r="AG16" s="1" t="s">
        <v>279</v>
      </c>
      <c r="AH16" s="1">
        <v>0.15</v>
      </c>
      <c r="AI16" s="1">
        <f t="shared" si="1"/>
        <v>-8</v>
      </c>
      <c r="AJ16" s="7">
        <f t="shared" si="2"/>
        <v>-90.093023576598782</v>
      </c>
      <c r="AK16" s="7">
        <f t="shared" si="0"/>
        <v>3.635538176654593E-2</v>
      </c>
      <c r="AL16" s="7">
        <f t="shared" si="0"/>
        <v>1.1264441853052454</v>
      </c>
      <c r="AM16" s="7">
        <f t="shared" si="0"/>
        <v>0.1009914339585299</v>
      </c>
      <c r="AN16" s="8">
        <f t="shared" si="3"/>
        <v>-104.76078873433714</v>
      </c>
      <c r="AO16" s="8">
        <f t="shared" si="4"/>
        <v>316.86339514225284</v>
      </c>
      <c r="AP16" s="6">
        <f t="shared" si="5"/>
        <v>-90.081000000000003</v>
      </c>
    </row>
    <row r="17" spans="1:42">
      <c r="A17">
        <f>Strains!A11</f>
        <v>10</v>
      </c>
      <c r="B17">
        <f>Strains!B11</f>
        <v>10</v>
      </c>
      <c r="C17">
        <f>Strains!C11</f>
        <v>980011</v>
      </c>
      <c r="D17">
        <f>Strains!D11</f>
        <v>41540.808693402774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5.5</v>
      </c>
      <c r="J17">
        <f>Strains!J11</f>
        <v>109.8</v>
      </c>
      <c r="K17">
        <f>Strains!K11</f>
        <v>-12.503</v>
      </c>
      <c r="L17">
        <f>Strains!L11</f>
        <v>80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235000</v>
      </c>
      <c r="Q17">
        <f>Strains!Q11</f>
        <v>878</v>
      </c>
      <c r="R17">
        <f>Strains!R11</f>
        <v>268</v>
      </c>
      <c r="S17">
        <f>Strains!S11</f>
        <v>91</v>
      </c>
      <c r="T17">
        <f>Strains!T11</f>
        <v>7.5234990835289581</v>
      </c>
      <c r="U17">
        <f>Strains!U11</f>
        <v>0.47272210200183623</v>
      </c>
      <c r="V17">
        <f>Strains!V11</f>
        <v>-90.050337927917568</v>
      </c>
      <c r="W17">
        <f>Strains!W11</f>
        <v>3.8436894365869403E-2</v>
      </c>
      <c r="X17">
        <f>Strains!X11</f>
        <v>1.2905213207910833</v>
      </c>
      <c r="Y17">
        <f>Strains!Y11</f>
        <v>0.11426051237145167</v>
      </c>
      <c r="Z17">
        <f>Strains!Z11</f>
        <v>6.6296552776147655</v>
      </c>
      <c r="AA17">
        <f>Strains!AA11</f>
        <v>0.44349462050527116</v>
      </c>
      <c r="AB17">
        <f>Strains!AB11</f>
        <v>0.67398258893861229</v>
      </c>
      <c r="AC17">
        <f>Strains!AC11</f>
        <v>0.1849620694249855</v>
      </c>
      <c r="AD17">
        <f>Strains!AD11</f>
        <v>1.0724569987195294</v>
      </c>
      <c r="AG17" s="1" t="s">
        <v>279</v>
      </c>
      <c r="AH17" s="1">
        <v>0.15</v>
      </c>
      <c r="AI17" s="1">
        <f t="shared" si="1"/>
        <v>-7</v>
      </c>
      <c r="AJ17" s="7">
        <f t="shared" si="2"/>
        <v>-90.050337927917568</v>
      </c>
      <c r="AK17" s="7">
        <f t="shared" si="0"/>
        <v>3.8436894365869403E-2</v>
      </c>
      <c r="AL17" s="7">
        <f t="shared" si="0"/>
        <v>1.2905213207910833</v>
      </c>
      <c r="AM17" s="7">
        <f t="shared" si="0"/>
        <v>0.11426051237145167</v>
      </c>
      <c r="AN17" s="8">
        <f t="shared" si="3"/>
        <v>267.30627474824689</v>
      </c>
      <c r="AO17" s="8">
        <f t="shared" si="4"/>
        <v>335.38888206985359</v>
      </c>
      <c r="AP17" s="6">
        <f t="shared" si="5"/>
        <v>-90.081000000000003</v>
      </c>
    </row>
    <row r="18" spans="1:42">
      <c r="A18">
        <f>Strains!A12</f>
        <v>11</v>
      </c>
      <c r="B18">
        <f>Strains!B12</f>
        <v>11</v>
      </c>
      <c r="C18">
        <f>Strains!C12</f>
        <v>980011</v>
      </c>
      <c r="D18">
        <f>Strains!D12</f>
        <v>41540.818952662034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5.5</v>
      </c>
      <c r="J18">
        <f>Strains!J12</f>
        <v>110.8</v>
      </c>
      <c r="K18">
        <f>Strains!K12</f>
        <v>-12.65</v>
      </c>
      <c r="L18">
        <f>Strains!L12</f>
        <v>80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235000</v>
      </c>
      <c r="Q18">
        <f>Strains!Q12</f>
        <v>874</v>
      </c>
      <c r="R18">
        <f>Strains!R12</f>
        <v>280</v>
      </c>
      <c r="S18">
        <f>Strains!S12</f>
        <v>103</v>
      </c>
      <c r="T18">
        <f>Strains!T12</f>
        <v>5.8694876827673399</v>
      </c>
      <c r="U18">
        <f>Strains!U12</f>
        <v>0.3686467855395138</v>
      </c>
      <c r="V18">
        <f>Strains!V12</f>
        <v>-89.920263627185832</v>
      </c>
      <c r="W18">
        <f>Strains!W12</f>
        <v>3.2867160169524602E-2</v>
      </c>
      <c r="X18">
        <f>Strains!X12</f>
        <v>1.102441492391806</v>
      </c>
      <c r="Y18">
        <f>Strains!Y12</f>
        <v>9.0722239861783543E-2</v>
      </c>
      <c r="Z18">
        <f>Strains!Z12</f>
        <v>6.8972728384563133</v>
      </c>
      <c r="AA18">
        <f>Strains!AA12</f>
        <v>0.27391402424692118</v>
      </c>
      <c r="AB18">
        <f>Strains!AB12</f>
        <v>0.13295077054459087</v>
      </c>
      <c r="AC18">
        <f>Strains!AC12</f>
        <v>0.13665492340802735</v>
      </c>
      <c r="AD18">
        <f>Strains!AD12</f>
        <v>0.96291933502089078</v>
      </c>
      <c r="AG18" s="1" t="s">
        <v>279</v>
      </c>
      <c r="AH18" s="1">
        <v>0.15</v>
      </c>
      <c r="AI18" s="1">
        <f t="shared" si="1"/>
        <v>-6</v>
      </c>
      <c r="AJ18" s="7">
        <f t="shared" si="2"/>
        <v>-89.920263627185832</v>
      </c>
      <c r="AK18" s="7">
        <f t="shared" si="0"/>
        <v>3.2867160169524602E-2</v>
      </c>
      <c r="AL18" s="7">
        <f t="shared" si="0"/>
        <v>1.102441492391806</v>
      </c>
      <c r="AM18" s="7">
        <f t="shared" si="0"/>
        <v>9.0722239861783543E-2</v>
      </c>
      <c r="AN18" s="8">
        <f t="shared" si="3"/>
        <v>1403.6586668733087</v>
      </c>
      <c r="AO18" s="8">
        <f t="shared" si="4"/>
        <v>287.74651813190394</v>
      </c>
      <c r="AP18" s="6">
        <f t="shared" si="5"/>
        <v>-90.081000000000003</v>
      </c>
    </row>
    <row r="19" spans="1:42">
      <c r="A19">
        <f>Strains!A13</f>
        <v>12</v>
      </c>
      <c r="B19">
        <f>Strains!B13</f>
        <v>12</v>
      </c>
      <c r="C19">
        <f>Strains!C13</f>
        <v>980011</v>
      </c>
      <c r="D19">
        <f>Strains!D13</f>
        <v>41540.829291087961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5.5</v>
      </c>
      <c r="J19">
        <f>Strains!J13</f>
        <v>111.8</v>
      </c>
      <c r="K19">
        <f>Strains!K13</f>
        <v>-12.782</v>
      </c>
      <c r="L19">
        <f>Strains!L13</f>
        <v>80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235000</v>
      </c>
      <c r="Q19">
        <f>Strains!Q13</f>
        <v>874</v>
      </c>
      <c r="R19">
        <f>Strains!R13</f>
        <v>272</v>
      </c>
      <c r="S19">
        <f>Strains!S13</f>
        <v>93</v>
      </c>
      <c r="T19">
        <f>Strains!T13</f>
        <v>5.5363732265686618</v>
      </c>
      <c r="U19">
        <f>Strains!U13</f>
        <v>0.34940193560813659</v>
      </c>
      <c r="V19">
        <f>Strains!V13</f>
        <v>-89.931311797390876</v>
      </c>
      <c r="W19">
        <f>Strains!W13</f>
        <v>3.1299097264019839E-2</v>
      </c>
      <c r="X19">
        <f>Strains!X13</f>
        <v>1.0514668887520358</v>
      </c>
      <c r="Y19">
        <f>Strains!Y13</f>
        <v>8.4576235369704642E-2</v>
      </c>
      <c r="Z19">
        <f>Strains!Z13</f>
        <v>6.0866709129393284</v>
      </c>
      <c r="AA19">
        <f>Strains!AA13</f>
        <v>0.24146393199151778</v>
      </c>
      <c r="AB19">
        <f>Strains!AB13</f>
        <v>0.47686165404088487</v>
      </c>
      <c r="AC19">
        <f>Strains!AC13</f>
        <v>0.12503607658981927</v>
      </c>
      <c r="AD19">
        <f>Strains!AD13</f>
        <v>0.94523330118856985</v>
      </c>
      <c r="AG19" s="1" t="s">
        <v>279</v>
      </c>
      <c r="AH19" s="1">
        <v>0.15</v>
      </c>
      <c r="AI19" s="1">
        <f t="shared" si="1"/>
        <v>-5</v>
      </c>
      <c r="AJ19" s="7">
        <f t="shared" si="2"/>
        <v>-89.931311797390876</v>
      </c>
      <c r="AK19" s="7">
        <f t="shared" si="0"/>
        <v>3.1299097264019839E-2</v>
      </c>
      <c r="AL19" s="7">
        <f t="shared" si="0"/>
        <v>1.0514668887520358</v>
      </c>
      <c r="AM19" s="7">
        <f t="shared" si="0"/>
        <v>8.4576235369704642E-2</v>
      </c>
      <c r="AN19" s="8">
        <f t="shared" si="3"/>
        <v>1306.989392363178</v>
      </c>
      <c r="AO19" s="8">
        <f t="shared" si="4"/>
        <v>273.93347417459267</v>
      </c>
      <c r="AP19" s="6">
        <f t="shared" si="5"/>
        <v>-90.081000000000003</v>
      </c>
    </row>
    <row r="20" spans="1:42">
      <c r="A20">
        <f>Strains!A14</f>
        <v>13</v>
      </c>
      <c r="B20">
        <f>Strains!B14</f>
        <v>13</v>
      </c>
      <c r="C20">
        <f>Strains!C14</f>
        <v>980011</v>
      </c>
      <c r="D20">
        <f>Strains!D14</f>
        <v>41540.839484374999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5.5</v>
      </c>
      <c r="J20">
        <f>Strains!J14</f>
        <v>112.8</v>
      </c>
      <c r="K20">
        <f>Strains!K14</f>
        <v>-12.827</v>
      </c>
      <c r="L20">
        <f>Strains!L14</f>
        <v>80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235000</v>
      </c>
      <c r="Q20">
        <f>Strains!Q14</f>
        <v>875</v>
      </c>
      <c r="R20">
        <f>Strains!R14</f>
        <v>296</v>
      </c>
      <c r="S20">
        <f>Strains!S14</f>
        <v>83</v>
      </c>
      <c r="T20">
        <f>Strains!T14</f>
        <v>7.9032497611658012</v>
      </c>
      <c r="U20">
        <f>Strains!U14</f>
        <v>0.56956295803641921</v>
      </c>
      <c r="V20">
        <f>Strains!V14</f>
        <v>-89.907051680929555</v>
      </c>
      <c r="W20">
        <f>Strains!W14</f>
        <v>4.5035093363483124E-2</v>
      </c>
      <c r="X20">
        <f>Strains!X14</f>
        <v>1.3359767547362762</v>
      </c>
      <c r="Y20">
        <f>Strains!Y14</f>
        <v>0.13835566560173293</v>
      </c>
      <c r="Z20">
        <f>Strains!Z14</f>
        <v>7.4559870545192846</v>
      </c>
      <c r="AA20">
        <f>Strains!AA14</f>
        <v>0.48001304728028071</v>
      </c>
      <c r="AB20">
        <f>Strains!AB14</f>
        <v>0.36455352650650441</v>
      </c>
      <c r="AC20">
        <f>Strains!AC14</f>
        <v>0.2365648316532496</v>
      </c>
      <c r="AD20">
        <f>Strains!AD14</f>
        <v>1.1855813396779642</v>
      </c>
      <c r="AG20" s="1" t="s">
        <v>279</v>
      </c>
      <c r="AH20" s="1">
        <v>0.15</v>
      </c>
      <c r="AI20" s="1">
        <f t="shared" si="1"/>
        <v>-4</v>
      </c>
      <c r="AJ20" s="7">
        <f t="shared" si="2"/>
        <v>-89.907051680929555</v>
      </c>
      <c r="AK20" s="7">
        <f t="shared" si="0"/>
        <v>4.5035093363483124E-2</v>
      </c>
      <c r="AL20" s="7">
        <f t="shared" si="0"/>
        <v>1.3359767547362762</v>
      </c>
      <c r="AM20" s="7">
        <f t="shared" si="0"/>
        <v>0.13835566560173293</v>
      </c>
      <c r="AN20" s="8">
        <f t="shared" si="3"/>
        <v>1519.2972823137029</v>
      </c>
      <c r="AO20" s="8">
        <f t="shared" si="4"/>
        <v>394.47410902648812</v>
      </c>
      <c r="AP20" s="6">
        <f t="shared" si="5"/>
        <v>-90.081000000000003</v>
      </c>
    </row>
    <row r="21" spans="1:42">
      <c r="A21">
        <f>Strains!A15</f>
        <v>14</v>
      </c>
      <c r="B21">
        <f>Strains!B15</f>
        <v>14</v>
      </c>
      <c r="C21">
        <f>Strains!C15</f>
        <v>980011</v>
      </c>
      <c r="D21">
        <f>Strains!D15</f>
        <v>41540.849714004631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5.5</v>
      </c>
      <c r="J21">
        <f>Strains!J15</f>
        <v>113.8</v>
      </c>
      <c r="K21">
        <f>Strains!K15</f>
        <v>-12.916</v>
      </c>
      <c r="L21">
        <f>Strains!L15</f>
        <v>80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235000</v>
      </c>
      <c r="Q21">
        <f>Strains!Q15</f>
        <v>880</v>
      </c>
      <c r="R21">
        <f>Strains!R15</f>
        <v>256</v>
      </c>
      <c r="S21">
        <f>Strains!S15</f>
        <v>92</v>
      </c>
      <c r="T21">
        <f>Strains!T15</f>
        <v>6.1754051700691814</v>
      </c>
      <c r="U21">
        <f>Strains!U15</f>
        <v>0.37019215198585309</v>
      </c>
      <c r="V21">
        <f>Strains!V15</f>
        <v>-89.842494181502815</v>
      </c>
      <c r="W21">
        <f>Strains!W15</f>
        <v>3.434506115474905E-2</v>
      </c>
      <c r="X21">
        <f>Strains!X15</f>
        <v>1.2159633508446173</v>
      </c>
      <c r="Y21">
        <f>Strains!Y15</f>
        <v>0.1008259358249525</v>
      </c>
      <c r="Z21">
        <f>Strains!Z15</f>
        <v>6.9969730771841672</v>
      </c>
      <c r="AA21">
        <f>Strains!AA15</f>
        <v>0.27352576382569455</v>
      </c>
      <c r="AB21">
        <f>Strains!AB15</f>
        <v>8.080312648081095E-2</v>
      </c>
      <c r="AC21">
        <f>Strains!AC15</f>
        <v>0.15291128489359918</v>
      </c>
      <c r="AD21">
        <f>Strains!AD15</f>
        <v>0.88833168302641463</v>
      </c>
      <c r="AG21" s="1" t="s">
        <v>279</v>
      </c>
      <c r="AH21" s="1">
        <v>0.15</v>
      </c>
      <c r="AI21" s="1">
        <f t="shared" si="1"/>
        <v>-3</v>
      </c>
      <c r="AJ21" s="7">
        <f t="shared" si="2"/>
        <v>-89.842494181502815</v>
      </c>
      <c r="AK21" s="7">
        <f t="shared" si="0"/>
        <v>3.434506115474905E-2</v>
      </c>
      <c r="AL21" s="7">
        <f t="shared" si="0"/>
        <v>1.2159633508446173</v>
      </c>
      <c r="AM21" s="7">
        <f t="shared" si="0"/>
        <v>0.1008259358249525</v>
      </c>
      <c r="AN21" s="8">
        <f t="shared" si="3"/>
        <v>2084.9178977104812</v>
      </c>
      <c r="AO21" s="8">
        <f t="shared" si="4"/>
        <v>301.3044336588332</v>
      </c>
      <c r="AP21" s="6">
        <f t="shared" si="5"/>
        <v>-90.081000000000003</v>
      </c>
    </row>
    <row r="22" spans="1:42">
      <c r="A22">
        <f>Strains!A16</f>
        <v>15</v>
      </c>
      <c r="B22">
        <f>Strains!B16</f>
        <v>15</v>
      </c>
      <c r="C22">
        <f>Strains!C16</f>
        <v>980011</v>
      </c>
      <c r="D22">
        <f>Strains!D16</f>
        <v>41540.860051041665</v>
      </c>
      <c r="E22">
        <f>Strains!E16</f>
        <v>71.87</v>
      </c>
      <c r="F22">
        <f>Strains!F16</f>
        <v>35.935000000000002</v>
      </c>
      <c r="G22">
        <f>Strains!G16</f>
        <v>-45.1</v>
      </c>
      <c r="H22">
        <f>Strains!H16</f>
        <v>-90.2</v>
      </c>
      <c r="I22">
        <f>Strains!I16</f>
        <v>5.5</v>
      </c>
      <c r="J22">
        <f>Strains!J16</f>
        <v>114.8</v>
      </c>
      <c r="K22">
        <f>Strains!K16</f>
        <v>-13.026999999999999</v>
      </c>
      <c r="L22">
        <f>Strains!L16</f>
        <v>80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235000</v>
      </c>
      <c r="Q22">
        <f>Strains!Q16</f>
        <v>877</v>
      </c>
      <c r="R22">
        <f>Strains!R16</f>
        <v>258</v>
      </c>
      <c r="S22">
        <f>Strains!S16</f>
        <v>79</v>
      </c>
      <c r="T22">
        <f>Strains!T16</f>
        <v>6.1044686320460766</v>
      </c>
      <c r="U22">
        <f>Strains!U16</f>
        <v>0.45880501512998062</v>
      </c>
      <c r="V22">
        <f>Strains!V16</f>
        <v>-89.862179029085397</v>
      </c>
      <c r="W22">
        <f>Strains!W16</f>
        <v>4.6551204527812001E-2</v>
      </c>
      <c r="X22">
        <f>Strains!X16</f>
        <v>1.3418930264198272</v>
      </c>
      <c r="Y22">
        <f>Strains!Y16</f>
        <v>0.14452245249173948</v>
      </c>
      <c r="Z22">
        <f>Strains!Z16</f>
        <v>7.0844866786045264</v>
      </c>
      <c r="AA22">
        <f>Strains!AA16</f>
        <v>0.36083015755877546</v>
      </c>
      <c r="AB22">
        <f>Strains!AB16</f>
        <v>0.39798234029401891</v>
      </c>
      <c r="AC22">
        <f>Strains!AC16</f>
        <v>0.20091977136255801</v>
      </c>
      <c r="AD22">
        <f>Strains!AD16</f>
        <v>0.96044328744445606</v>
      </c>
      <c r="AG22" s="1" t="s">
        <v>279</v>
      </c>
      <c r="AH22" s="1">
        <v>0.15</v>
      </c>
      <c r="AI22" s="1">
        <f t="shared" si="1"/>
        <v>-2</v>
      </c>
      <c r="AJ22" s="7">
        <f t="shared" si="2"/>
        <v>-89.862179029085397</v>
      </c>
      <c r="AK22" s="7">
        <f t="shared" si="0"/>
        <v>4.6551204527812001E-2</v>
      </c>
      <c r="AL22" s="7">
        <f t="shared" si="0"/>
        <v>1.3418930264198272</v>
      </c>
      <c r="AM22" s="7">
        <f t="shared" si="0"/>
        <v>0.14452245249173948</v>
      </c>
      <c r="AN22" s="8">
        <f t="shared" si="3"/>
        <v>1912.3476872466849</v>
      </c>
      <c r="AO22" s="8">
        <f t="shared" si="4"/>
        <v>408.24191512656171</v>
      </c>
      <c r="AP22" s="6">
        <f t="shared" si="5"/>
        <v>-90.081000000000003</v>
      </c>
    </row>
    <row r="23" spans="1:42">
      <c r="A23">
        <f>Strains!A72</f>
        <v>71</v>
      </c>
      <c r="B23">
        <f>Strains!B72</f>
        <v>15</v>
      </c>
      <c r="C23">
        <f>Strains!C72</f>
        <v>980011</v>
      </c>
      <c r="D23">
        <f>Strains!D72</f>
        <v>41541.461273263893</v>
      </c>
      <c r="E23">
        <f>Strains!E72</f>
        <v>71.87</v>
      </c>
      <c r="F23">
        <f>Strains!F72</f>
        <v>35.935000000000002</v>
      </c>
      <c r="G23">
        <f>Strains!G72</f>
        <v>-45.1</v>
      </c>
      <c r="H23">
        <f>Strains!H72</f>
        <v>-89.8</v>
      </c>
      <c r="I23">
        <f>Strains!I72</f>
        <v>5.5</v>
      </c>
      <c r="J23">
        <f>Strains!J72</f>
        <v>114.8</v>
      </c>
      <c r="K23">
        <f>Strains!K72</f>
        <v>-13.026999999999999</v>
      </c>
      <c r="L23">
        <f>Strains!L72</f>
        <v>80</v>
      </c>
      <c r="M23">
        <f>Strains!M72</f>
        <v>0</v>
      </c>
      <c r="N23" t="str">
        <f>Strains!N72</f>
        <v>OFF</v>
      </c>
      <c r="O23">
        <f>Strains!O72</f>
        <v>32</v>
      </c>
      <c r="P23">
        <f>Strains!P72</f>
        <v>249183</v>
      </c>
      <c r="Q23">
        <f>Strains!Q72</f>
        <v>948</v>
      </c>
      <c r="R23">
        <f>Strains!R72</f>
        <v>257</v>
      </c>
      <c r="S23">
        <f>Strains!S72</f>
        <v>109</v>
      </c>
      <c r="T23">
        <f>Strains!T72</f>
        <v>6.0491564400035998</v>
      </c>
      <c r="U23">
        <f>Strains!U72</f>
        <v>0.44756447305902147</v>
      </c>
      <c r="V23">
        <f>Strains!V72</f>
        <v>-89.820464417201094</v>
      </c>
      <c r="W23">
        <f>Strains!W72</f>
        <v>4.6237732564221562E-2</v>
      </c>
      <c r="X23">
        <f>Strains!X72</f>
        <v>1.3583070610068941</v>
      </c>
      <c r="Y23">
        <f>Strains!Y72</f>
        <v>0.14724763303473198</v>
      </c>
      <c r="Z23">
        <f>Strains!Z72</f>
        <v>7.3169511781182299</v>
      </c>
      <c r="AA23">
        <f>Strains!AA72</f>
        <v>0.59717143830800767</v>
      </c>
      <c r="AB23">
        <f>Strains!AB72</f>
        <v>0.56312660874756126</v>
      </c>
      <c r="AC23">
        <f>Strains!AC72</f>
        <v>0.19646407185709391</v>
      </c>
      <c r="AD23">
        <f>Strains!AD72</f>
        <v>0.93748844937910514</v>
      </c>
      <c r="AG23" s="1" t="s">
        <v>279</v>
      </c>
      <c r="AH23" s="1">
        <v>0.15</v>
      </c>
      <c r="AI23" s="1">
        <f t="shared" ref="AI23:AI27" si="6">J23-116.8</f>
        <v>-2</v>
      </c>
      <c r="AJ23" s="7">
        <f t="shared" ref="AJ23:AJ27" si="7">V23</f>
        <v>-89.820464417201094</v>
      </c>
      <c r="AK23" s="7">
        <f t="shared" ref="AK23:AK27" si="8">W23</f>
        <v>4.6237732564221562E-2</v>
      </c>
      <c r="AL23" s="7">
        <f t="shared" ref="AL23:AL27" si="9">X23</f>
        <v>1.3583070610068941</v>
      </c>
      <c r="AM23" s="7">
        <f t="shared" ref="AM23:AM27" si="10">Y23</f>
        <v>0.14724763303473198</v>
      </c>
      <c r="AN23" s="8">
        <f t="shared" ref="AN23:AN27" si="11">(SIN(RADIANS(AP23/2))/SIN(RADIANS(AJ23/2))-1)*1000000</f>
        <v>2278.1507599676233</v>
      </c>
      <c r="AO23" s="8">
        <f t="shared" ref="AO23:AO27" si="12">(SIN(RADIANS(AP23/2))/SIN(RADIANS((AJ23+AK23)/2))-1)*1000000-AN23</f>
        <v>405.93472623506841</v>
      </c>
      <c r="AP23" s="6">
        <f t="shared" ref="AP23:AP27" si="13">VLOOKUP(AG23,$AH$1:$AI$4,2,FALSE)</f>
        <v>-90.081000000000003</v>
      </c>
    </row>
    <row r="24" spans="1:42">
      <c r="A24">
        <f>Strains!A17</f>
        <v>16</v>
      </c>
      <c r="B24">
        <f>Strains!B17</f>
        <v>16</v>
      </c>
      <c r="C24">
        <f>Strains!C17</f>
        <v>980011</v>
      </c>
      <c r="D24">
        <f>Strains!D17</f>
        <v>41540.870308101854</v>
      </c>
      <c r="E24">
        <f>Strains!E17</f>
        <v>71.87</v>
      </c>
      <c r="F24">
        <f>Strains!F17</f>
        <v>35.935000000000002</v>
      </c>
      <c r="G24">
        <f>Strains!G17</f>
        <v>-45.1</v>
      </c>
      <c r="H24">
        <f>Strains!H17</f>
        <v>-90.2</v>
      </c>
      <c r="I24">
        <f>Strains!I17</f>
        <v>5.5</v>
      </c>
      <c r="J24">
        <f>Strains!J17</f>
        <v>115.8</v>
      </c>
      <c r="K24">
        <f>Strains!K17</f>
        <v>-13.026999999999999</v>
      </c>
      <c r="L24">
        <f>Strains!L17</f>
        <v>80</v>
      </c>
      <c r="M24">
        <f>Strains!M17</f>
        <v>0</v>
      </c>
      <c r="N24" t="str">
        <f>Strains!N17</f>
        <v>OFF</v>
      </c>
      <c r="O24">
        <f>Strains!O17</f>
        <v>32</v>
      </c>
      <c r="P24">
        <f>Strains!P17</f>
        <v>235000</v>
      </c>
      <c r="Q24">
        <f>Strains!Q17</f>
        <v>877</v>
      </c>
      <c r="R24">
        <f>Strains!R17</f>
        <v>255</v>
      </c>
      <c r="S24">
        <f>Strains!S17</f>
        <v>90</v>
      </c>
      <c r="T24">
        <f>Strains!T17</f>
        <v>5.5134646427155021</v>
      </c>
      <c r="U24">
        <f>Strains!U17</f>
        <v>0.43359585373541509</v>
      </c>
      <c r="V24">
        <f>Strains!V17</f>
        <v>-89.810038324079443</v>
      </c>
      <c r="W24">
        <f>Strains!W17</f>
        <v>4.5319988501549884E-2</v>
      </c>
      <c r="X24">
        <f>Strains!X17</f>
        <v>1.2396877592559981</v>
      </c>
      <c r="Y24">
        <f>Strains!Y17</f>
        <v>0.13663309619847988</v>
      </c>
      <c r="Z24">
        <f>Strains!Z17</f>
        <v>7.1861725367589999</v>
      </c>
      <c r="AA24">
        <f>Strains!AA17</f>
        <v>0.30733751213563271</v>
      </c>
      <c r="AB24">
        <f>Strains!AB17</f>
        <v>0.39567553186168247</v>
      </c>
      <c r="AC24">
        <f>Strains!AC17</f>
        <v>0.19033210709974796</v>
      </c>
      <c r="AD24">
        <f>Strains!AD17</f>
        <v>0.97438934688303036</v>
      </c>
      <c r="AG24" s="1" t="s">
        <v>279</v>
      </c>
      <c r="AH24" s="1">
        <v>0.15</v>
      </c>
      <c r="AI24" s="1">
        <f t="shared" si="6"/>
        <v>-1</v>
      </c>
      <c r="AJ24" s="7">
        <f t="shared" si="7"/>
        <v>-89.810038324079443</v>
      </c>
      <c r="AK24" s="7">
        <f t="shared" si="8"/>
        <v>4.5319988501549884E-2</v>
      </c>
      <c r="AL24" s="7">
        <f t="shared" si="9"/>
        <v>1.2396877592559981</v>
      </c>
      <c r="AM24" s="7">
        <f t="shared" si="10"/>
        <v>0.13663309619847988</v>
      </c>
      <c r="AN24" s="8">
        <f t="shared" si="11"/>
        <v>2369.6415607750155</v>
      </c>
      <c r="AO24" s="8">
        <f t="shared" si="12"/>
        <v>397.98154092141021</v>
      </c>
      <c r="AP24" s="6">
        <f t="shared" si="13"/>
        <v>-90.081000000000003</v>
      </c>
    </row>
    <row r="25" spans="1:42">
      <c r="A25">
        <f>Strains!A71</f>
        <v>70</v>
      </c>
      <c r="B25">
        <f>Strains!B71</f>
        <v>16</v>
      </c>
      <c r="C25">
        <f>Strains!C71</f>
        <v>980011</v>
      </c>
      <c r="D25">
        <f>Strains!D71</f>
        <v>41541.448753472221</v>
      </c>
      <c r="E25">
        <f>Strains!E71</f>
        <v>71.87</v>
      </c>
      <c r="F25">
        <f>Strains!F71</f>
        <v>35.935000000000002</v>
      </c>
      <c r="G25">
        <f>Strains!G71</f>
        <v>-45.1</v>
      </c>
      <c r="H25">
        <f>Strains!H71</f>
        <v>-89.8</v>
      </c>
      <c r="I25">
        <f>Strains!I71</f>
        <v>5.5</v>
      </c>
      <c r="J25">
        <f>Strains!J71</f>
        <v>115.8</v>
      </c>
      <c r="K25">
        <f>Strains!K71</f>
        <v>-13.026999999999999</v>
      </c>
      <c r="L25">
        <f>Strains!L71</f>
        <v>80</v>
      </c>
      <c r="M25">
        <f>Strains!M71</f>
        <v>0</v>
      </c>
      <c r="N25" t="str">
        <f>Strains!N71</f>
        <v>OFF</v>
      </c>
      <c r="O25">
        <f>Strains!O71</f>
        <v>32</v>
      </c>
      <c r="P25">
        <f>Strains!P71</f>
        <v>282000</v>
      </c>
      <c r="Q25">
        <f>Strains!Q71</f>
        <v>1074</v>
      </c>
      <c r="R25">
        <f>Strains!R71</f>
        <v>304</v>
      </c>
      <c r="S25">
        <f>Strains!S71</f>
        <v>110</v>
      </c>
      <c r="T25">
        <f>Strains!T71</f>
        <v>5.4228313317133914</v>
      </c>
      <c r="U25">
        <f>Strains!U71</f>
        <v>0.39850744117518067</v>
      </c>
      <c r="V25">
        <f>Strains!V71</f>
        <v>-89.812760127556331</v>
      </c>
      <c r="W25">
        <f>Strains!W71</f>
        <v>4.2017370801277577E-2</v>
      </c>
      <c r="X25">
        <f>Strains!X71</f>
        <v>1.2134627537194254</v>
      </c>
      <c r="Y25">
        <f>Strains!Y71</f>
        <v>0.12659782356222074</v>
      </c>
      <c r="Z25">
        <f>Strains!Z71</f>
        <v>7.1204890772661971</v>
      </c>
      <c r="AA25">
        <f>Strains!AA71</f>
        <v>0.45831860998046686</v>
      </c>
      <c r="AB25">
        <f>Strains!AB71</f>
        <v>0.24420879965563733</v>
      </c>
      <c r="AC25">
        <f>Strains!AC71</f>
        <v>0.1654011926141481</v>
      </c>
      <c r="AD25">
        <f>Strains!AD71</f>
        <v>1.0604214300610206</v>
      </c>
      <c r="AG25" s="1" t="s">
        <v>279</v>
      </c>
      <c r="AH25" s="1">
        <v>0.15</v>
      </c>
      <c r="AI25" s="1">
        <f t="shared" si="6"/>
        <v>-1</v>
      </c>
      <c r="AJ25" s="7">
        <f t="shared" si="7"/>
        <v>-89.812760127556331</v>
      </c>
      <c r="AK25" s="7">
        <f t="shared" si="8"/>
        <v>4.2017370801277577E-2</v>
      </c>
      <c r="AL25" s="7">
        <f t="shared" si="9"/>
        <v>1.2134627537194254</v>
      </c>
      <c r="AM25" s="7">
        <f t="shared" si="10"/>
        <v>0.12659782356222074</v>
      </c>
      <c r="AN25" s="8">
        <f t="shared" si="11"/>
        <v>2345.7548452026076</v>
      </c>
      <c r="AO25" s="8">
        <f t="shared" si="12"/>
        <v>368.93701063900335</v>
      </c>
      <c r="AP25" s="6">
        <f t="shared" si="13"/>
        <v>-90.081000000000003</v>
      </c>
    </row>
    <row r="26" spans="1:42">
      <c r="A26">
        <f>Strains!A18</f>
        <v>17</v>
      </c>
      <c r="B26">
        <f>Strains!B18</f>
        <v>17</v>
      </c>
      <c r="C26">
        <f>Strains!C18</f>
        <v>980011</v>
      </c>
      <c r="D26">
        <f>Strains!D18</f>
        <v>41540.88054351852</v>
      </c>
      <c r="E26">
        <f>Strains!E18</f>
        <v>71.87</v>
      </c>
      <c r="F26">
        <f>Strains!F18</f>
        <v>35.935000000000002</v>
      </c>
      <c r="G26">
        <f>Strains!G18</f>
        <v>-45.1</v>
      </c>
      <c r="H26">
        <f>Strains!H18</f>
        <v>-90.2</v>
      </c>
      <c r="I26">
        <f>Strains!I18</f>
        <v>5.5</v>
      </c>
      <c r="J26">
        <f>Strains!J18</f>
        <v>116.8</v>
      </c>
      <c r="K26">
        <f>Strains!K18</f>
        <v>-13.098000000000001</v>
      </c>
      <c r="L26">
        <f>Strains!L18</f>
        <v>80</v>
      </c>
      <c r="M26">
        <f>Strains!M18</f>
        <v>0</v>
      </c>
      <c r="N26" t="str">
        <f>Strains!N18</f>
        <v>OFF</v>
      </c>
      <c r="O26">
        <f>Strains!O18</f>
        <v>32</v>
      </c>
      <c r="P26">
        <f>Strains!P18</f>
        <v>235000</v>
      </c>
      <c r="Q26">
        <f>Strains!Q18</f>
        <v>878</v>
      </c>
      <c r="R26">
        <f>Strains!R18</f>
        <v>234</v>
      </c>
      <c r="S26">
        <f>Strains!S18</f>
        <v>102</v>
      </c>
      <c r="T26">
        <f>Strains!T18</f>
        <v>4.7394085146126264</v>
      </c>
      <c r="U26">
        <f>Strains!U18</f>
        <v>0.42364567608765291</v>
      </c>
      <c r="V26">
        <f>Strains!V18</f>
        <v>-89.923777421151826</v>
      </c>
      <c r="W26">
        <f>Strains!W18</f>
        <v>5.0941704883881361E-2</v>
      </c>
      <c r="X26">
        <f>Strains!X18</f>
        <v>1.2015226513658501</v>
      </c>
      <c r="Y26">
        <f>Strains!Y18</f>
        <v>0.14772604055679656</v>
      </c>
      <c r="Z26">
        <f>Strains!Z18</f>
        <v>6.6640927100608325</v>
      </c>
      <c r="AA26">
        <f>Strains!AA18</f>
        <v>0.33365091875947755</v>
      </c>
      <c r="AB26">
        <f>Strains!AB18</f>
        <v>0.64355748729300544</v>
      </c>
      <c r="AC26">
        <f>Strains!AC18</f>
        <v>0.17262541857216229</v>
      </c>
      <c r="AD26">
        <f>Strains!AD18</f>
        <v>1.0509617051217468</v>
      </c>
      <c r="AG26" s="1" t="s">
        <v>279</v>
      </c>
      <c r="AH26" s="1">
        <v>0.15</v>
      </c>
      <c r="AI26" s="1">
        <f t="shared" si="6"/>
        <v>0</v>
      </c>
      <c r="AJ26" s="7">
        <f t="shared" si="7"/>
        <v>-89.923777421151826</v>
      </c>
      <c r="AK26" s="7">
        <f t="shared" si="8"/>
        <v>5.0941704883881361E-2</v>
      </c>
      <c r="AL26" s="7">
        <f t="shared" si="9"/>
        <v>1.2015226513658501</v>
      </c>
      <c r="AM26" s="7">
        <f t="shared" si="10"/>
        <v>0.14772604055679656</v>
      </c>
      <c r="AN26" s="8">
        <f t="shared" si="11"/>
        <v>1372.9106404734016</v>
      </c>
      <c r="AO26" s="8">
        <f t="shared" si="12"/>
        <v>446.05070651204665</v>
      </c>
      <c r="AP26" s="6">
        <f t="shared" si="13"/>
        <v>-90.081000000000003</v>
      </c>
    </row>
    <row r="27" spans="1:42">
      <c r="A27">
        <f>Strains!A70</f>
        <v>69</v>
      </c>
      <c r="B27">
        <f>Strains!B70</f>
        <v>17</v>
      </c>
      <c r="C27">
        <f>Strains!C70</f>
        <v>980011</v>
      </c>
      <c r="D27">
        <f>Strains!D70</f>
        <v>41541.436213425928</v>
      </c>
      <c r="E27">
        <f>Strains!E70</f>
        <v>71.87</v>
      </c>
      <c r="F27">
        <f>Strains!F70</f>
        <v>35.935000000000002</v>
      </c>
      <c r="G27">
        <f>Strains!G70</f>
        <v>-45.1</v>
      </c>
      <c r="H27">
        <f>Strains!H70</f>
        <v>-89.8</v>
      </c>
      <c r="I27">
        <f>Strains!I70</f>
        <v>5.5</v>
      </c>
      <c r="J27">
        <f>Strains!J70</f>
        <v>116.8</v>
      </c>
      <c r="K27">
        <f>Strains!K70</f>
        <v>-13.098000000000001</v>
      </c>
      <c r="L27">
        <f>Strains!L70</f>
        <v>80</v>
      </c>
      <c r="M27">
        <f>Strains!M70</f>
        <v>0</v>
      </c>
      <c r="N27" t="str">
        <f>Strains!N70</f>
        <v>OFF</v>
      </c>
      <c r="O27">
        <f>Strains!O70</f>
        <v>32</v>
      </c>
      <c r="P27">
        <f>Strains!P70</f>
        <v>282000</v>
      </c>
      <c r="Q27">
        <f>Strains!Q70</f>
        <v>1068</v>
      </c>
      <c r="R27">
        <f>Strains!R70</f>
        <v>290</v>
      </c>
      <c r="S27">
        <f>Strains!S70</f>
        <v>117</v>
      </c>
      <c r="T27">
        <f>Strains!T70</f>
        <v>4.4108036182843398</v>
      </c>
      <c r="U27">
        <f>Strains!U70</f>
        <v>0.31325825078238245</v>
      </c>
      <c r="V27">
        <f>Strains!V70</f>
        <v>-89.817778561953034</v>
      </c>
      <c r="W27">
        <f>Strains!W70</f>
        <v>3.597415282030908E-2</v>
      </c>
      <c r="X27">
        <f>Strains!X70</f>
        <v>1.0746468489900109</v>
      </c>
      <c r="Y27">
        <f>Strains!Y70</f>
        <v>0.10155218133622598</v>
      </c>
      <c r="Z27">
        <f>Strains!Z70</f>
        <v>6.1322138217418969</v>
      </c>
      <c r="AA27">
        <f>Strains!AA70</f>
        <v>0.29920422023500354</v>
      </c>
      <c r="AB27">
        <f>Strains!AB70</f>
        <v>0.33514720880306997</v>
      </c>
      <c r="AC27">
        <f>Strains!AC70</f>
        <v>0.11914023876944037</v>
      </c>
      <c r="AD27">
        <f>Strains!AD70</f>
        <v>0.96073034117165856</v>
      </c>
      <c r="AG27" s="1" t="s">
        <v>279</v>
      </c>
      <c r="AH27" s="1">
        <v>0.15</v>
      </c>
      <c r="AI27" s="1">
        <f t="shared" si="6"/>
        <v>0</v>
      </c>
      <c r="AJ27" s="7">
        <f t="shared" si="7"/>
        <v>-89.817778561953034</v>
      </c>
      <c r="AK27" s="7">
        <f t="shared" si="8"/>
        <v>3.597415282030908E-2</v>
      </c>
      <c r="AL27" s="7">
        <f t="shared" si="9"/>
        <v>1.0746468489900109</v>
      </c>
      <c r="AM27" s="7">
        <f t="shared" si="10"/>
        <v>0.10155218133622598</v>
      </c>
      <c r="AN27" s="8">
        <f t="shared" si="11"/>
        <v>2301.717221639743</v>
      </c>
      <c r="AO27" s="8">
        <f t="shared" si="12"/>
        <v>315.80746846260354</v>
      </c>
      <c r="AP27" s="6">
        <f t="shared" si="13"/>
        <v>-90.081000000000003</v>
      </c>
    </row>
    <row r="28" spans="1:42">
      <c r="A28">
        <f>Strains!A19</f>
        <v>18</v>
      </c>
      <c r="B28">
        <f>Strains!B19</f>
        <v>18</v>
      </c>
      <c r="C28">
        <f>Strains!C19</f>
        <v>980011</v>
      </c>
      <c r="D28">
        <f>Strains!D19</f>
        <v>41540.890992245368</v>
      </c>
      <c r="E28">
        <f>Strains!E19</f>
        <v>71.87</v>
      </c>
      <c r="F28">
        <f>Strains!F19</f>
        <v>35.935000000000002</v>
      </c>
      <c r="G28">
        <f>Strains!G19</f>
        <v>-45.1</v>
      </c>
      <c r="H28">
        <f>Strains!H19</f>
        <v>-89.8</v>
      </c>
      <c r="I28">
        <f>Strains!I19</f>
        <v>5.5</v>
      </c>
      <c r="J28">
        <f>Strains!J19</f>
        <v>117.8</v>
      </c>
      <c r="K28">
        <f>Strains!K19</f>
        <v>-13.083</v>
      </c>
      <c r="L28">
        <f>Strains!L19</f>
        <v>80</v>
      </c>
      <c r="M28">
        <f>Strains!M19</f>
        <v>0</v>
      </c>
      <c r="N28" t="str">
        <f>Strains!N19</f>
        <v>OFF</v>
      </c>
      <c r="O28">
        <f>Strains!O19</f>
        <v>32</v>
      </c>
      <c r="P28">
        <f>Strains!P19</f>
        <v>235000</v>
      </c>
      <c r="Q28">
        <f>Strains!Q19</f>
        <v>876</v>
      </c>
      <c r="R28">
        <f>Strains!R19</f>
        <v>248</v>
      </c>
      <c r="S28">
        <f>Strains!S19</f>
        <v>106</v>
      </c>
      <c r="T28">
        <f>Strains!T19</f>
        <v>6.309824838464821</v>
      </c>
      <c r="U28">
        <f>Strains!U19</f>
        <v>0.6166829117771816</v>
      </c>
      <c r="V28">
        <f>Strains!V19</f>
        <v>-89.859036011885024</v>
      </c>
      <c r="W28">
        <f>Strains!W19</f>
        <v>6.0769356896984136E-2</v>
      </c>
      <c r="X28">
        <f>Strains!X19</f>
        <v>1.494806009042037</v>
      </c>
      <c r="Y28">
        <f>Strains!Y19</f>
        <v>0.2043666902556705</v>
      </c>
      <c r="Z28">
        <f>Strains!Z19</f>
        <v>7.7544823377507051</v>
      </c>
      <c r="AA28">
        <f>Strains!AA19</f>
        <v>0.91897227866951015</v>
      </c>
      <c r="AB28">
        <f>Strains!AB19</f>
        <v>0.55207927519425881</v>
      </c>
      <c r="AC28">
        <f>Strains!AC19</f>
        <v>0.27431017449920064</v>
      </c>
      <c r="AD28">
        <f>Strains!AD19</f>
        <v>0.9689081660069182</v>
      </c>
      <c r="AG28" s="1" t="s">
        <v>279</v>
      </c>
      <c r="AH28" s="1">
        <v>0.15</v>
      </c>
      <c r="AI28" s="1">
        <f t="shared" si="1"/>
        <v>1</v>
      </c>
      <c r="AJ28" s="7">
        <f t="shared" si="2"/>
        <v>-89.859036011885024</v>
      </c>
      <c r="AK28" s="7">
        <f t="shared" si="2"/>
        <v>6.0769356896984136E-2</v>
      </c>
      <c r="AL28" s="7">
        <f t="shared" si="2"/>
        <v>1.494806009042037</v>
      </c>
      <c r="AM28" s="7">
        <f t="shared" si="2"/>
        <v>0.2043666902556705</v>
      </c>
      <c r="AN28" s="8">
        <f t="shared" si="3"/>
        <v>1939.8954546119285</v>
      </c>
      <c r="AO28" s="8">
        <f t="shared" si="4"/>
        <v>533.0746258613849</v>
      </c>
      <c r="AP28" s="6">
        <f t="shared" si="5"/>
        <v>-90.081000000000003</v>
      </c>
    </row>
    <row r="29" spans="1:42">
      <c r="A29">
        <f>Strains!A20</f>
        <v>19</v>
      </c>
      <c r="B29">
        <f>Strains!B20</f>
        <v>19</v>
      </c>
      <c r="C29">
        <f>Strains!C20</f>
        <v>980011</v>
      </c>
      <c r="D29">
        <f>Strains!D20</f>
        <v>41540.901262384257</v>
      </c>
      <c r="E29">
        <f>Strains!E20</f>
        <v>71.87</v>
      </c>
      <c r="F29">
        <f>Strains!F20</f>
        <v>35.935000000000002</v>
      </c>
      <c r="G29">
        <f>Strains!G20</f>
        <v>-45.1</v>
      </c>
      <c r="H29">
        <f>Strains!H20</f>
        <v>-89.8</v>
      </c>
      <c r="I29">
        <f>Strains!I20</f>
        <v>5.5</v>
      </c>
      <c r="J29">
        <f>Strains!J20</f>
        <v>118.8</v>
      </c>
      <c r="K29">
        <f>Strains!K20</f>
        <v>-13.084</v>
      </c>
      <c r="L29">
        <f>Strains!L20</f>
        <v>80</v>
      </c>
      <c r="M29">
        <f>Strains!M20</f>
        <v>0</v>
      </c>
      <c r="N29" t="str">
        <f>Strains!N20</f>
        <v>OFF</v>
      </c>
      <c r="O29">
        <f>Strains!O20</f>
        <v>32</v>
      </c>
      <c r="P29">
        <f>Strains!P20</f>
        <v>235000</v>
      </c>
      <c r="Q29">
        <f>Strains!Q20</f>
        <v>876</v>
      </c>
      <c r="R29">
        <f>Strains!R20</f>
        <v>253</v>
      </c>
      <c r="S29">
        <f>Strains!S20</f>
        <v>120</v>
      </c>
      <c r="T29">
        <f>Strains!T20</f>
        <v>4.9132990792293301</v>
      </c>
      <c r="U29">
        <f>Strains!U20</f>
        <v>0.38910750120408544</v>
      </c>
      <c r="V29">
        <f>Strains!V20</f>
        <v>-89.842818097373666</v>
      </c>
      <c r="W29">
        <f>Strains!W20</f>
        <v>4.2968583828077715E-2</v>
      </c>
      <c r="X29">
        <f>Strains!X20</f>
        <v>1.1501027751506032</v>
      </c>
      <c r="Y29">
        <f>Strains!Y20</f>
        <v>0.12742780012688448</v>
      </c>
      <c r="Z29">
        <f>Strains!Z20</f>
        <v>7.2048017397316704</v>
      </c>
      <c r="AA29">
        <f>Strains!AA20</f>
        <v>0.43580862423992828</v>
      </c>
      <c r="AB29">
        <f>Strains!AB20</f>
        <v>9.1388030202451301E-2</v>
      </c>
      <c r="AC29">
        <f>Strains!AC20</f>
        <v>0.16072932879227236</v>
      </c>
      <c r="AD29">
        <f>Strains!AD20</f>
        <v>0.98846427574076101</v>
      </c>
      <c r="AG29" s="1" t="s">
        <v>279</v>
      </c>
      <c r="AH29" s="1">
        <v>0.15</v>
      </c>
      <c r="AI29" s="1">
        <f t="shared" si="1"/>
        <v>2</v>
      </c>
      <c r="AJ29" s="7">
        <f t="shared" si="2"/>
        <v>-89.842818097373666</v>
      </c>
      <c r="AK29" s="7">
        <f t="shared" si="2"/>
        <v>4.2968583828077715E-2</v>
      </c>
      <c r="AL29" s="7">
        <f t="shared" si="2"/>
        <v>1.1501027751506032</v>
      </c>
      <c r="AM29" s="7">
        <f t="shared" si="2"/>
        <v>0.12742780012688448</v>
      </c>
      <c r="AN29" s="8">
        <f t="shared" si="3"/>
        <v>2082.0775196004338</v>
      </c>
      <c r="AO29" s="8">
        <f t="shared" si="4"/>
        <v>376.99680235214737</v>
      </c>
      <c r="AP29" s="6">
        <f t="shared" si="5"/>
        <v>-90.081000000000003</v>
      </c>
    </row>
    <row r="30" spans="1:42">
      <c r="A30">
        <f>Strains!A21</f>
        <v>20</v>
      </c>
      <c r="B30">
        <f>Strains!B21</f>
        <v>20</v>
      </c>
      <c r="C30">
        <f>Strains!C21</f>
        <v>980011</v>
      </c>
      <c r="D30">
        <f>Strains!D21</f>
        <v>41540.911515509259</v>
      </c>
      <c r="E30">
        <f>Strains!E21</f>
        <v>71.87</v>
      </c>
      <c r="F30">
        <f>Strains!F21</f>
        <v>35.935000000000002</v>
      </c>
      <c r="G30">
        <f>Strains!G21</f>
        <v>-45.1</v>
      </c>
      <c r="H30">
        <f>Strains!H21</f>
        <v>-89.8</v>
      </c>
      <c r="I30">
        <f>Strains!I21</f>
        <v>5.5</v>
      </c>
      <c r="J30">
        <f>Strains!J21</f>
        <v>119.8</v>
      </c>
      <c r="K30">
        <f>Strains!K21</f>
        <v>-13.010999999999999</v>
      </c>
      <c r="L30">
        <f>Strains!L21</f>
        <v>80</v>
      </c>
      <c r="M30">
        <f>Strains!M21</f>
        <v>0</v>
      </c>
      <c r="N30" t="str">
        <f>Strains!N21</f>
        <v>OFF</v>
      </c>
      <c r="O30">
        <f>Strains!O21</f>
        <v>32</v>
      </c>
      <c r="P30">
        <f>Strains!P21</f>
        <v>235000</v>
      </c>
      <c r="Q30">
        <f>Strains!Q21</f>
        <v>878</v>
      </c>
      <c r="R30">
        <f>Strains!R21</f>
        <v>287</v>
      </c>
      <c r="S30">
        <f>Strains!S21</f>
        <v>92</v>
      </c>
      <c r="T30">
        <f>Strains!T21</f>
        <v>4.9412025402830162</v>
      </c>
      <c r="U30">
        <f>Strains!U21</f>
        <v>0.36780521662474536</v>
      </c>
      <c r="V30">
        <f>Strains!V21</f>
        <v>-89.919061100545505</v>
      </c>
      <c r="W30">
        <f>Strains!W21</f>
        <v>3.4777004668363254E-2</v>
      </c>
      <c r="X30">
        <f>Strains!X21</f>
        <v>0.99590044617176421</v>
      </c>
      <c r="Y30">
        <f>Strains!Y21</f>
        <v>9.7545261484386483E-2</v>
      </c>
      <c r="Z30">
        <f>Strains!Z21</f>
        <v>6.3069658314640797</v>
      </c>
      <c r="AA30">
        <f>Strains!AA21</f>
        <v>0.35189742574708843</v>
      </c>
      <c r="AB30">
        <f>Strains!AB21</f>
        <v>0.30250166245298099</v>
      </c>
      <c r="AC30">
        <f>Strains!AC21</f>
        <v>0.13943576599867769</v>
      </c>
      <c r="AD30">
        <f>Strains!AD21</f>
        <v>1.0167367442049586</v>
      </c>
      <c r="AG30" s="1" t="s">
        <v>279</v>
      </c>
      <c r="AH30" s="1">
        <v>0.15</v>
      </c>
      <c r="AI30" s="1">
        <f t="shared" si="1"/>
        <v>3</v>
      </c>
      <c r="AJ30" s="7">
        <f t="shared" si="2"/>
        <v>-89.919061100545505</v>
      </c>
      <c r="AK30" s="7">
        <f t="shared" si="2"/>
        <v>3.4777004668363254E-2</v>
      </c>
      <c r="AL30" s="7">
        <f t="shared" si="2"/>
        <v>0.99590044617176421</v>
      </c>
      <c r="AM30" s="7">
        <f t="shared" si="2"/>
        <v>9.7545261484386483E-2</v>
      </c>
      <c r="AN30" s="8">
        <f t="shared" si="3"/>
        <v>1414.1822220612444</v>
      </c>
      <c r="AO30" s="8">
        <f t="shared" si="4"/>
        <v>304.4840973962514</v>
      </c>
      <c r="AP30" s="6">
        <f t="shared" si="5"/>
        <v>-90.081000000000003</v>
      </c>
    </row>
    <row r="31" spans="1:42">
      <c r="A31">
        <f>Strains!A22</f>
        <v>21</v>
      </c>
      <c r="B31">
        <f>Strains!B22</f>
        <v>21</v>
      </c>
      <c r="C31">
        <f>Strains!C22</f>
        <v>980011</v>
      </c>
      <c r="D31">
        <f>Strains!D22</f>
        <v>41540.921771180554</v>
      </c>
      <c r="E31">
        <f>Strains!E22</f>
        <v>71.87</v>
      </c>
      <c r="F31">
        <f>Strains!F22</f>
        <v>35.935000000000002</v>
      </c>
      <c r="G31">
        <f>Strains!G22</f>
        <v>-45.1</v>
      </c>
      <c r="H31">
        <f>Strains!H22</f>
        <v>-89.8</v>
      </c>
      <c r="I31">
        <f>Strains!I22</f>
        <v>5.5</v>
      </c>
      <c r="J31">
        <f>Strains!J22</f>
        <v>120.8</v>
      </c>
      <c r="K31">
        <f>Strains!K22</f>
        <v>-12.978</v>
      </c>
      <c r="L31">
        <f>Strains!L22</f>
        <v>80</v>
      </c>
      <c r="M31">
        <f>Strains!M22</f>
        <v>0</v>
      </c>
      <c r="N31" t="str">
        <f>Strains!N22</f>
        <v>OFF</v>
      </c>
      <c r="O31">
        <f>Strains!O22</f>
        <v>32</v>
      </c>
      <c r="P31">
        <f>Strains!P22</f>
        <v>235000</v>
      </c>
      <c r="Q31">
        <f>Strains!Q22</f>
        <v>881</v>
      </c>
      <c r="R31">
        <f>Strains!R22</f>
        <v>263</v>
      </c>
      <c r="S31">
        <f>Strains!S22</f>
        <v>121</v>
      </c>
      <c r="T31">
        <f>Strains!T22</f>
        <v>5.2326162274545673</v>
      </c>
      <c r="U31">
        <f>Strains!U22</f>
        <v>0.40219741412718968</v>
      </c>
      <c r="V31">
        <f>Strains!V22</f>
        <v>-89.874191927525032</v>
      </c>
      <c r="W31">
        <f>Strains!W22</f>
        <v>3.9990538372073822E-2</v>
      </c>
      <c r="X31">
        <f>Strains!X22</f>
        <v>1.0961125108054703</v>
      </c>
      <c r="Y31">
        <f>Strains!Y22</f>
        <v>0.11486104108026048</v>
      </c>
      <c r="Z31">
        <f>Strains!Z22</f>
        <v>6.3210747761696586</v>
      </c>
      <c r="AA31">
        <f>Strains!AA22</f>
        <v>0.4164430560699362</v>
      </c>
      <c r="AB31">
        <f>Strains!AB22</f>
        <v>0.5199451759074547</v>
      </c>
      <c r="AC31">
        <f>Strains!AC22</f>
        <v>0.1599095881976281</v>
      </c>
      <c r="AD31">
        <f>Strains!AD22</f>
        <v>1.0571739278346692</v>
      </c>
      <c r="AG31" s="1" t="s">
        <v>279</v>
      </c>
      <c r="AH31" s="1">
        <v>0.15</v>
      </c>
      <c r="AI31" s="1">
        <f t="shared" si="1"/>
        <v>4</v>
      </c>
      <c r="AJ31" s="7">
        <f t="shared" si="2"/>
        <v>-89.874191927525032</v>
      </c>
      <c r="AK31" s="7">
        <f t="shared" si="2"/>
        <v>3.9990538372073822E-2</v>
      </c>
      <c r="AL31" s="7">
        <f t="shared" si="2"/>
        <v>1.0961125108054703</v>
      </c>
      <c r="AM31" s="7">
        <f t="shared" si="2"/>
        <v>0.11486104108026048</v>
      </c>
      <c r="AN31" s="8">
        <f t="shared" si="3"/>
        <v>1807.0785100401388</v>
      </c>
      <c r="AO31" s="8">
        <f t="shared" si="4"/>
        <v>350.56606596572942</v>
      </c>
      <c r="AP31" s="6">
        <f t="shared" si="5"/>
        <v>-90.081000000000003</v>
      </c>
    </row>
    <row r="32" spans="1:42">
      <c r="A32">
        <f>Strains!A23</f>
        <v>22</v>
      </c>
      <c r="B32">
        <f>Strains!B23</f>
        <v>22</v>
      </c>
      <c r="C32">
        <f>Strains!C23</f>
        <v>980011</v>
      </c>
      <c r="D32">
        <f>Strains!D23</f>
        <v>41540.932052430559</v>
      </c>
      <c r="E32">
        <f>Strains!E23</f>
        <v>71.87</v>
      </c>
      <c r="F32">
        <f>Strains!F23</f>
        <v>35.935000000000002</v>
      </c>
      <c r="G32">
        <f>Strains!G23</f>
        <v>-45.1</v>
      </c>
      <c r="H32">
        <f>Strains!H23</f>
        <v>-89.8</v>
      </c>
      <c r="I32">
        <f>Strains!I23</f>
        <v>5.5</v>
      </c>
      <c r="J32">
        <f>Strains!J23</f>
        <v>121.8</v>
      </c>
      <c r="K32">
        <f>Strains!K23</f>
        <v>-12.789</v>
      </c>
      <c r="L32">
        <f>Strains!L23</f>
        <v>80</v>
      </c>
      <c r="M32">
        <f>Strains!M23</f>
        <v>0</v>
      </c>
      <c r="N32" t="str">
        <f>Strains!N23</f>
        <v>OFF</v>
      </c>
      <c r="O32">
        <f>Strains!O23</f>
        <v>32</v>
      </c>
      <c r="P32">
        <f>Strains!P23</f>
        <v>235000</v>
      </c>
      <c r="Q32">
        <f>Strains!Q23</f>
        <v>879</v>
      </c>
      <c r="R32">
        <f>Strains!R23</f>
        <v>265</v>
      </c>
      <c r="S32">
        <f>Strains!S23</f>
        <v>89</v>
      </c>
      <c r="T32">
        <f>Strains!T23</f>
        <v>6.1485478675235061</v>
      </c>
      <c r="U32">
        <f>Strains!U23</f>
        <v>0.38666492311587114</v>
      </c>
      <c r="V32">
        <f>Strains!V23</f>
        <v>-89.888114547971909</v>
      </c>
      <c r="W32">
        <f>Strains!W23</f>
        <v>3.5437089071177257E-2</v>
      </c>
      <c r="X32">
        <f>Strains!X23</f>
        <v>1.2030383236610123</v>
      </c>
      <c r="Y32">
        <f>Strains!Y23</f>
        <v>0.10690454032704605</v>
      </c>
      <c r="Z32">
        <f>Strains!Z23</f>
        <v>7.4131580912845774</v>
      </c>
      <c r="AA32">
        <f>Strains!AA23</f>
        <v>0.4757238091994247</v>
      </c>
      <c r="AB32">
        <f>Strains!AB23</f>
        <v>0.11270776071994357</v>
      </c>
      <c r="AC32">
        <f>Strains!AC23</f>
        <v>0.16719920126305571</v>
      </c>
      <c r="AD32">
        <f>Strains!AD23</f>
        <v>0.89381361606066134</v>
      </c>
      <c r="AG32" s="1" t="s">
        <v>279</v>
      </c>
      <c r="AH32" s="1">
        <v>0.15</v>
      </c>
      <c r="AI32" s="1">
        <f t="shared" si="1"/>
        <v>5</v>
      </c>
      <c r="AJ32" s="7">
        <f t="shared" si="2"/>
        <v>-89.888114547971909</v>
      </c>
      <c r="AK32" s="7">
        <f t="shared" si="2"/>
        <v>3.5437089071177257E-2</v>
      </c>
      <c r="AL32" s="7">
        <f t="shared" si="2"/>
        <v>1.2030383236610123</v>
      </c>
      <c r="AM32" s="7">
        <f t="shared" si="2"/>
        <v>0.10690454032704605</v>
      </c>
      <c r="AN32" s="8">
        <f t="shared" si="3"/>
        <v>1685.1158581743241</v>
      </c>
      <c r="AO32" s="8">
        <f t="shared" si="4"/>
        <v>310.51767639800346</v>
      </c>
      <c r="AP32" s="6">
        <f t="shared" si="5"/>
        <v>-90.081000000000003</v>
      </c>
    </row>
    <row r="33" spans="1:42">
      <c r="A33">
        <f>Strains!A24</f>
        <v>23</v>
      </c>
      <c r="B33">
        <f>Strains!B24</f>
        <v>23</v>
      </c>
      <c r="C33">
        <f>Strains!C24</f>
        <v>980011</v>
      </c>
      <c r="D33">
        <f>Strains!D24</f>
        <v>41540.942318634261</v>
      </c>
      <c r="E33">
        <f>Strains!E24</f>
        <v>71.87</v>
      </c>
      <c r="F33">
        <f>Strains!F24</f>
        <v>35.935000000000002</v>
      </c>
      <c r="G33">
        <f>Strains!G24</f>
        <v>-45.1</v>
      </c>
      <c r="H33">
        <f>Strains!H24</f>
        <v>-89.8</v>
      </c>
      <c r="I33">
        <f>Strains!I24</f>
        <v>5.5</v>
      </c>
      <c r="J33">
        <f>Strains!J24</f>
        <v>122.8</v>
      </c>
      <c r="K33">
        <f>Strains!K24</f>
        <v>-12.712</v>
      </c>
      <c r="L33">
        <f>Strains!L24</f>
        <v>80</v>
      </c>
      <c r="M33">
        <f>Strains!M24</f>
        <v>0</v>
      </c>
      <c r="N33" t="str">
        <f>Strains!N24</f>
        <v>OFF</v>
      </c>
      <c r="O33">
        <f>Strains!O24</f>
        <v>32</v>
      </c>
      <c r="P33">
        <f>Strains!P24</f>
        <v>235000</v>
      </c>
      <c r="Q33">
        <f>Strains!Q24</f>
        <v>881</v>
      </c>
      <c r="R33">
        <f>Strains!R24</f>
        <v>257</v>
      </c>
      <c r="S33">
        <f>Strains!S24</f>
        <v>92</v>
      </c>
      <c r="T33">
        <f>Strains!T24</f>
        <v>5.3468990433571921</v>
      </c>
      <c r="U33">
        <f>Strains!U24</f>
        <v>0.53532674957942727</v>
      </c>
      <c r="V33">
        <f>Strains!V24</f>
        <v>-89.968246466541345</v>
      </c>
      <c r="W33">
        <f>Strains!W24</f>
        <v>5.5079460436398192E-2</v>
      </c>
      <c r="X33">
        <f>Strains!X24</f>
        <v>1.1931213895381427</v>
      </c>
      <c r="Y33">
        <f>Strains!Y24</f>
        <v>0.17031030839960862</v>
      </c>
      <c r="Z33">
        <f>Strains!Z24</f>
        <v>7.2713498108460275</v>
      </c>
      <c r="AA33">
        <f>Strains!AA24</f>
        <v>0.72217470431928432</v>
      </c>
      <c r="AB33">
        <f>Strains!AB24</f>
        <v>0.25395659917898705</v>
      </c>
      <c r="AC33">
        <f>Strains!AC24</f>
        <v>0.25018018316483509</v>
      </c>
      <c r="AD33">
        <f>Strains!AD24</f>
        <v>1.1934599931283503</v>
      </c>
      <c r="AG33" s="1" t="s">
        <v>279</v>
      </c>
      <c r="AH33" s="1">
        <v>0.15</v>
      </c>
      <c r="AI33" s="1">
        <f t="shared" si="1"/>
        <v>6</v>
      </c>
      <c r="AJ33" s="7">
        <f t="shared" si="2"/>
        <v>-89.968246466541345</v>
      </c>
      <c r="AK33" s="7">
        <f t="shared" si="2"/>
        <v>5.5079460436398192E-2</v>
      </c>
      <c r="AL33" s="7">
        <f t="shared" si="2"/>
        <v>1.1931213895381427</v>
      </c>
      <c r="AM33" s="7">
        <f t="shared" si="2"/>
        <v>0.17031030839960862</v>
      </c>
      <c r="AN33" s="8">
        <f t="shared" si="3"/>
        <v>984.02141894871068</v>
      </c>
      <c r="AO33" s="8">
        <f t="shared" si="4"/>
        <v>481.74601636286059</v>
      </c>
      <c r="AP33" s="6">
        <f t="shared" si="5"/>
        <v>-90.081000000000003</v>
      </c>
    </row>
    <row r="34" spans="1:42">
      <c r="A34">
        <f>Strains!A25</f>
        <v>24</v>
      </c>
      <c r="B34">
        <f>Strains!B25</f>
        <v>24</v>
      </c>
      <c r="C34">
        <f>Strains!C25</f>
        <v>980011</v>
      </c>
      <c r="D34">
        <f>Strains!D25</f>
        <v>41540.952610185188</v>
      </c>
      <c r="E34">
        <f>Strains!E25</f>
        <v>71.87</v>
      </c>
      <c r="F34">
        <f>Strains!F25</f>
        <v>35.935000000000002</v>
      </c>
      <c r="G34">
        <f>Strains!G25</f>
        <v>-45.1</v>
      </c>
      <c r="H34">
        <f>Strains!H25</f>
        <v>-90</v>
      </c>
      <c r="I34">
        <f>Strains!I25</f>
        <v>5.5</v>
      </c>
      <c r="J34">
        <f>Strains!J25</f>
        <v>123.8</v>
      </c>
      <c r="K34">
        <f>Strains!K25</f>
        <v>-12.532999999999999</v>
      </c>
      <c r="L34">
        <f>Strains!L25</f>
        <v>80</v>
      </c>
      <c r="M34">
        <f>Strains!M25</f>
        <v>0</v>
      </c>
      <c r="N34" t="str">
        <f>Strains!N25</f>
        <v>OFF</v>
      </c>
      <c r="O34">
        <f>Strains!O25</f>
        <v>32</v>
      </c>
      <c r="P34">
        <f>Strains!P25</f>
        <v>235000</v>
      </c>
      <c r="Q34">
        <f>Strains!Q25</f>
        <v>878</v>
      </c>
      <c r="R34">
        <f>Strains!R25</f>
        <v>277</v>
      </c>
      <c r="S34">
        <f>Strains!S25</f>
        <v>99</v>
      </c>
      <c r="T34">
        <f>Strains!T25</f>
        <v>7.4023064999346433</v>
      </c>
      <c r="U34">
        <f>Strains!U25</f>
        <v>0.64198990444463999</v>
      </c>
      <c r="V34">
        <f>Strains!V25</f>
        <v>-90.126478653416399</v>
      </c>
      <c r="W34">
        <f>Strains!W25</f>
        <v>5.2477385883995843E-2</v>
      </c>
      <c r="X34">
        <f>Strains!X25</f>
        <v>1.4035350119359651</v>
      </c>
      <c r="Y34">
        <f>Strains!Y25</f>
        <v>0.17345375490527951</v>
      </c>
      <c r="Z34">
        <f>Strains!Z25</f>
        <v>7.2549282839700027</v>
      </c>
      <c r="AA34">
        <f>Strains!AA25</f>
        <v>0.95766022554470598</v>
      </c>
      <c r="AB34">
        <f>Strains!AB25</f>
        <v>0.6025117282264888</v>
      </c>
      <c r="AC34">
        <f>Strains!AC25</f>
        <v>0.29915486659796131</v>
      </c>
      <c r="AD34">
        <f>Strains!AD25</f>
        <v>1.0976138710926413</v>
      </c>
      <c r="AG34" s="1" t="s">
        <v>279</v>
      </c>
      <c r="AH34" s="1">
        <v>0.15</v>
      </c>
      <c r="AI34" s="1">
        <f t="shared" si="1"/>
        <v>7</v>
      </c>
      <c r="AJ34" s="7">
        <f t="shared" si="2"/>
        <v>-90.126478653416399</v>
      </c>
      <c r="AK34" s="7">
        <f t="shared" si="2"/>
        <v>5.2477385883995843E-2</v>
      </c>
      <c r="AL34" s="7">
        <f t="shared" si="2"/>
        <v>1.4035350119359651</v>
      </c>
      <c r="AM34" s="7">
        <f t="shared" si="2"/>
        <v>0.17345375490527951</v>
      </c>
      <c r="AN34" s="8">
        <f t="shared" si="3"/>
        <v>-396.07973951938379</v>
      </c>
      <c r="AO34" s="8">
        <f t="shared" si="4"/>
        <v>457.07450480902969</v>
      </c>
      <c r="AP34" s="6">
        <f t="shared" si="5"/>
        <v>-90.081000000000003</v>
      </c>
    </row>
    <row r="35" spans="1:42">
      <c r="A35">
        <f>Strains!A26</f>
        <v>25</v>
      </c>
      <c r="B35">
        <f>Strains!B26</f>
        <v>25</v>
      </c>
      <c r="C35">
        <f>Strains!C26</f>
        <v>980011</v>
      </c>
      <c r="D35">
        <f>Strains!D26</f>
        <v>41540.962919791666</v>
      </c>
      <c r="E35">
        <f>Strains!E26</f>
        <v>71.87</v>
      </c>
      <c r="F35">
        <f>Strains!F26</f>
        <v>35.935000000000002</v>
      </c>
      <c r="G35">
        <f>Strains!G26</f>
        <v>-45.1</v>
      </c>
      <c r="H35">
        <f>Strains!H26</f>
        <v>-90</v>
      </c>
      <c r="I35">
        <f>Strains!I26</f>
        <v>5.5</v>
      </c>
      <c r="J35">
        <f>Strains!J26</f>
        <v>124.8</v>
      </c>
      <c r="K35">
        <f>Strains!K26</f>
        <v>-12.401</v>
      </c>
      <c r="L35">
        <f>Strains!L26</f>
        <v>80</v>
      </c>
      <c r="M35">
        <f>Strains!M26</f>
        <v>0</v>
      </c>
      <c r="N35" t="str">
        <f>Strains!N26</f>
        <v>OFF</v>
      </c>
      <c r="O35">
        <f>Strains!O26</f>
        <v>32</v>
      </c>
      <c r="P35">
        <f>Strains!P26</f>
        <v>235000</v>
      </c>
      <c r="Q35">
        <f>Strains!Q26</f>
        <v>880</v>
      </c>
      <c r="R35">
        <f>Strains!R26</f>
        <v>264</v>
      </c>
      <c r="S35">
        <f>Strains!S26</f>
        <v>107</v>
      </c>
      <c r="T35">
        <f>Strains!T26</f>
        <v>5.8491487420437114</v>
      </c>
      <c r="U35">
        <f>Strains!U26</f>
        <v>0.36935063107789695</v>
      </c>
      <c r="V35">
        <f>Strains!V26</f>
        <v>-90.118470308470606</v>
      </c>
      <c r="W35">
        <f>Strains!W26</f>
        <v>3.2280033241483534E-2</v>
      </c>
      <c r="X35">
        <f>Strains!X26</f>
        <v>1.0953031359998637</v>
      </c>
      <c r="Y35">
        <f>Strains!Y26</f>
        <v>9.4391809925652354E-2</v>
      </c>
      <c r="Z35">
        <f>Strains!Z26</f>
        <v>6.8612095646179556</v>
      </c>
      <c r="AA35">
        <f>Strains!AA26</f>
        <v>0.40186054196323417</v>
      </c>
      <c r="AB35">
        <f>Strains!AB26</f>
        <v>0.2235776101109479</v>
      </c>
      <c r="AC35">
        <f>Strains!AC26</f>
        <v>0.14989179033298478</v>
      </c>
      <c r="AD35">
        <f>Strains!AD26</f>
        <v>0.93076926652291614</v>
      </c>
      <c r="AG35" s="1" t="s">
        <v>279</v>
      </c>
      <c r="AH35" s="1">
        <v>0.15</v>
      </c>
      <c r="AI35" s="1">
        <f t="shared" si="1"/>
        <v>8</v>
      </c>
      <c r="AJ35" s="7">
        <f t="shared" si="2"/>
        <v>-90.118470308470606</v>
      </c>
      <c r="AK35" s="7">
        <f t="shared" si="2"/>
        <v>3.2280033241483534E-2</v>
      </c>
      <c r="AL35" s="7">
        <f t="shared" si="2"/>
        <v>1.0953031359998637</v>
      </c>
      <c r="AM35" s="7">
        <f t="shared" si="2"/>
        <v>9.4391809925652354E-2</v>
      </c>
      <c r="AN35" s="8">
        <f t="shared" si="3"/>
        <v>-326.36816428244231</v>
      </c>
      <c r="AO35" s="8">
        <f t="shared" si="4"/>
        <v>281.14152691682824</v>
      </c>
      <c r="AP35" s="6">
        <f t="shared" si="5"/>
        <v>-90.081000000000003</v>
      </c>
    </row>
    <row r="36" spans="1:42">
      <c r="A36">
        <f>Strains!A27</f>
        <v>26</v>
      </c>
      <c r="B36">
        <f>Strains!B27</f>
        <v>26</v>
      </c>
      <c r="C36">
        <f>Strains!C27</f>
        <v>980011</v>
      </c>
      <c r="D36">
        <f>Strains!D27</f>
        <v>41540.973213541663</v>
      </c>
      <c r="E36">
        <f>Strains!E27</f>
        <v>71.87</v>
      </c>
      <c r="F36">
        <f>Strains!F27</f>
        <v>35.935000000000002</v>
      </c>
      <c r="G36">
        <f>Strains!G27</f>
        <v>-45.1</v>
      </c>
      <c r="H36">
        <f>Strains!H27</f>
        <v>-90.2</v>
      </c>
      <c r="I36">
        <f>Strains!I27</f>
        <v>5.5</v>
      </c>
      <c r="J36">
        <f>Strains!J27</f>
        <v>125.8</v>
      </c>
      <c r="K36">
        <f>Strains!K27</f>
        <v>-12.259</v>
      </c>
      <c r="L36">
        <f>Strains!L27</f>
        <v>80</v>
      </c>
      <c r="M36">
        <f>Strains!M27</f>
        <v>0</v>
      </c>
      <c r="N36" t="str">
        <f>Strains!N27</f>
        <v>OFF</v>
      </c>
      <c r="O36">
        <f>Strains!O27</f>
        <v>32</v>
      </c>
      <c r="P36">
        <f>Strains!P27</f>
        <v>175000</v>
      </c>
      <c r="Q36">
        <f>Strains!Q27</f>
        <v>652</v>
      </c>
      <c r="R36">
        <f>Strains!R27</f>
        <v>238</v>
      </c>
      <c r="S36">
        <f>Strains!S27</f>
        <v>82</v>
      </c>
      <c r="T36">
        <f>Strains!T27</f>
        <v>9.022478829330046</v>
      </c>
      <c r="U36">
        <f>Strains!U27</f>
        <v>0.8523244991124389</v>
      </c>
      <c r="V36">
        <f>Strains!V27</f>
        <v>-90.438898324171717</v>
      </c>
      <c r="W36">
        <f>Strains!W27</f>
        <v>5.1776785309018365E-2</v>
      </c>
      <c r="X36">
        <f>Strains!X27</f>
        <v>1.2889224274810496</v>
      </c>
      <c r="Y36">
        <f>Strains!Y27</f>
        <v>0.16700836157241281</v>
      </c>
      <c r="Z36">
        <f>Strains!Z27</f>
        <v>6.5978336773319812</v>
      </c>
      <c r="AA36">
        <f>Strains!AA27</f>
        <v>1.2791652838203922</v>
      </c>
      <c r="AB36">
        <f>Strains!AB27</f>
        <v>0.52364840294511239</v>
      </c>
      <c r="AC36">
        <f>Strains!AC27</f>
        <v>0.42297834899730397</v>
      </c>
      <c r="AD36">
        <f>Strains!AD27</f>
        <v>1.2498401882296588</v>
      </c>
      <c r="AG36" s="1" t="s">
        <v>283</v>
      </c>
      <c r="AH36" s="1">
        <v>0.15</v>
      </c>
      <c r="AI36" s="1">
        <f t="shared" si="1"/>
        <v>9</v>
      </c>
      <c r="AJ36" s="7">
        <f t="shared" si="2"/>
        <v>-90.438898324171717</v>
      </c>
      <c r="AK36" s="7">
        <f t="shared" si="2"/>
        <v>5.1776785309018365E-2</v>
      </c>
      <c r="AL36" s="7">
        <f t="shared" si="2"/>
        <v>1.2889224274810496</v>
      </c>
      <c r="AM36" s="7">
        <f t="shared" si="2"/>
        <v>0.16700836157241281</v>
      </c>
      <c r="AN36" s="8">
        <f t="shared" si="3"/>
        <v>-2577.4029974932055</v>
      </c>
      <c r="AO36" s="8">
        <f t="shared" si="4"/>
        <v>447.53653851448144</v>
      </c>
      <c r="AP36" s="6">
        <f t="shared" si="5"/>
        <v>-90.141666666666666</v>
      </c>
    </row>
    <row r="37" spans="1:42">
      <c r="A37">
        <f>Strains!A28</f>
        <v>27</v>
      </c>
      <c r="B37">
        <f>Strains!B28</f>
        <v>27</v>
      </c>
      <c r="C37">
        <f>Strains!C28</f>
        <v>980011</v>
      </c>
      <c r="D37">
        <f>Strains!D28</f>
        <v>41540.980870949075</v>
      </c>
      <c r="E37">
        <f>Strains!E28</f>
        <v>71.87</v>
      </c>
      <c r="F37">
        <f>Strains!F28</f>
        <v>35.935000000000002</v>
      </c>
      <c r="G37">
        <f>Strains!G28</f>
        <v>-45.1</v>
      </c>
      <c r="H37">
        <f>Strains!H28</f>
        <v>-90.2</v>
      </c>
      <c r="I37">
        <f>Strains!I28</f>
        <v>5.5</v>
      </c>
      <c r="J37">
        <f>Strains!J28</f>
        <v>126.8</v>
      </c>
      <c r="K37">
        <f>Strains!K28</f>
        <v>-12.263999999999999</v>
      </c>
      <c r="L37">
        <f>Strains!L28</f>
        <v>80</v>
      </c>
      <c r="M37">
        <f>Strains!M28</f>
        <v>0</v>
      </c>
      <c r="N37" t="str">
        <f>Strains!N28</f>
        <v>OFF</v>
      </c>
      <c r="O37">
        <f>Strains!O28</f>
        <v>32</v>
      </c>
      <c r="P37">
        <f>Strains!P28</f>
        <v>175000</v>
      </c>
      <c r="Q37">
        <f>Strains!Q28</f>
        <v>656</v>
      </c>
      <c r="R37">
        <f>Strains!R28</f>
        <v>271</v>
      </c>
      <c r="S37">
        <f>Strains!S28</f>
        <v>82</v>
      </c>
      <c r="T37">
        <f>Strains!T28</f>
        <v>7.7342845907158937</v>
      </c>
      <c r="U37">
        <f>Strains!U28</f>
        <v>0.44974613445048167</v>
      </c>
      <c r="V37">
        <f>Strains!V28</f>
        <v>-90.472212181873147</v>
      </c>
      <c r="W37">
        <f>Strains!W28</f>
        <v>2.1257042066425168E-2</v>
      </c>
      <c r="X37">
        <f>Strains!X28</f>
        <v>0.83323591215561144</v>
      </c>
      <c r="Y37">
        <f>Strains!Y28</f>
        <v>5.8005464173832108E-2</v>
      </c>
      <c r="Z37">
        <f>Strains!Z28</f>
        <v>4.624403975791024</v>
      </c>
      <c r="AA37">
        <f>Strains!AA28</f>
        <v>0.33362133893546714</v>
      </c>
      <c r="AB37">
        <f>Strains!AB28</f>
        <v>0.39768376088260804</v>
      </c>
      <c r="AC37">
        <f>Strains!AC28</f>
        <v>0.1388277856483828</v>
      </c>
      <c r="AD37">
        <f>Strains!AD28</f>
        <v>1.0810508223396338</v>
      </c>
      <c r="AG37" s="1" t="s">
        <v>281</v>
      </c>
      <c r="AH37" s="1">
        <v>0.15</v>
      </c>
      <c r="AI37" s="1">
        <f t="shared" si="1"/>
        <v>10</v>
      </c>
      <c r="AJ37" s="7">
        <f t="shared" si="2"/>
        <v>-90.472212181873147</v>
      </c>
      <c r="AK37" s="7">
        <f t="shared" si="2"/>
        <v>2.1257042066425168E-2</v>
      </c>
      <c r="AL37" s="7">
        <f t="shared" si="2"/>
        <v>0.83323591215561144</v>
      </c>
      <c r="AM37" s="7">
        <f t="shared" si="2"/>
        <v>5.8005464173832108E-2</v>
      </c>
      <c r="AN37" s="8">
        <f t="shared" si="3"/>
        <v>-1812.4010286979519</v>
      </c>
      <c r="AO37" s="8">
        <f t="shared" si="4"/>
        <v>183.69763028514012</v>
      </c>
      <c r="AP37" s="6">
        <f t="shared" si="5"/>
        <v>-90.263000000000005</v>
      </c>
    </row>
    <row r="38" spans="1:42">
      <c r="A38">
        <f>Strains!A29</f>
        <v>28</v>
      </c>
      <c r="B38">
        <f>Strains!B29</f>
        <v>28</v>
      </c>
      <c r="C38">
        <f>Strains!C29</f>
        <v>980011</v>
      </c>
      <c r="D38">
        <f>Strains!D29</f>
        <v>41540.988561921295</v>
      </c>
      <c r="E38">
        <f>Strains!E29</f>
        <v>71.87</v>
      </c>
      <c r="F38">
        <f>Strains!F29</f>
        <v>35.935000000000002</v>
      </c>
      <c r="G38">
        <f>Strains!G29</f>
        <v>-45.1</v>
      </c>
      <c r="H38">
        <f>Strains!H29</f>
        <v>-90.2</v>
      </c>
      <c r="I38">
        <f>Strains!I29</f>
        <v>5.5</v>
      </c>
      <c r="J38">
        <f>Strains!J29</f>
        <v>127.8</v>
      </c>
      <c r="K38">
        <f>Strains!K29</f>
        <v>-12.346</v>
      </c>
      <c r="L38">
        <f>Strains!L29</f>
        <v>80</v>
      </c>
      <c r="M38">
        <f>Strains!M29</f>
        <v>0</v>
      </c>
      <c r="N38" t="str">
        <f>Strains!N29</f>
        <v>OFF</v>
      </c>
      <c r="O38">
        <f>Strains!O29</f>
        <v>32</v>
      </c>
      <c r="P38">
        <f>Strains!P29</f>
        <v>175000</v>
      </c>
      <c r="Q38">
        <f>Strains!Q29</f>
        <v>653</v>
      </c>
      <c r="R38">
        <f>Strains!R29</f>
        <v>244</v>
      </c>
      <c r="S38">
        <f>Strains!S29</f>
        <v>63</v>
      </c>
      <c r="T38">
        <f>Strains!T29</f>
        <v>6.1923763056496499</v>
      </c>
      <c r="U38">
        <f>Strains!U29</f>
        <v>0.41191522352777904</v>
      </c>
      <c r="V38">
        <f>Strains!V29</f>
        <v>-90.44682934742184</v>
      </c>
      <c r="W38">
        <f>Strains!W29</f>
        <v>2.3614314778946002E-2</v>
      </c>
      <c r="X38">
        <f>Strains!X29</f>
        <v>0.79650559201555082</v>
      </c>
      <c r="Y38">
        <f>Strains!Y29</f>
        <v>6.2784133455218966E-2</v>
      </c>
      <c r="Z38">
        <f>Strains!Z29</f>
        <v>4.8535285584020098</v>
      </c>
      <c r="AA38">
        <f>Strains!AA29</f>
        <v>0.30108971398025342</v>
      </c>
      <c r="AB38">
        <f>Strains!AB29</f>
        <v>7.1188759241137989E-2</v>
      </c>
      <c r="AC38">
        <f>Strains!AC29</f>
        <v>0.12578363798643954</v>
      </c>
      <c r="AD38">
        <f>Strains!AD29</f>
        <v>1.0622032880373109</v>
      </c>
      <c r="AG38" s="1" t="s">
        <v>281</v>
      </c>
      <c r="AH38" s="1">
        <v>0.15</v>
      </c>
      <c r="AI38" s="1">
        <f t="shared" si="1"/>
        <v>11</v>
      </c>
      <c r="AJ38" s="7">
        <f t="shared" si="2"/>
        <v>-90.44682934742184</v>
      </c>
      <c r="AK38" s="7">
        <f t="shared" si="2"/>
        <v>2.3614314778946002E-2</v>
      </c>
      <c r="AL38" s="7">
        <f t="shared" si="2"/>
        <v>0.79650559201555082</v>
      </c>
      <c r="AM38" s="7">
        <f t="shared" si="2"/>
        <v>6.2784133455218966E-2</v>
      </c>
      <c r="AN38" s="8">
        <f t="shared" si="3"/>
        <v>-1593.0375953967514</v>
      </c>
      <c r="AO38" s="8">
        <f t="shared" si="4"/>
        <v>204.21013474047913</v>
      </c>
      <c r="AP38" s="6">
        <f t="shared" si="5"/>
        <v>-90.263000000000005</v>
      </c>
    </row>
    <row r="39" spans="1:42">
      <c r="A39">
        <f>Strains!A30</f>
        <v>29</v>
      </c>
      <c r="B39">
        <f>Strains!B30</f>
        <v>29</v>
      </c>
      <c r="C39">
        <f>Strains!C30</f>
        <v>980011</v>
      </c>
      <c r="D39">
        <f>Strains!D30</f>
        <v>41540.996210532408</v>
      </c>
      <c r="E39">
        <f>Strains!E30</f>
        <v>71.87</v>
      </c>
      <c r="F39">
        <f>Strains!F30</f>
        <v>35.935000000000002</v>
      </c>
      <c r="G39">
        <f>Strains!G30</f>
        <v>-45.1</v>
      </c>
      <c r="H39">
        <f>Strains!H30</f>
        <v>-90.2</v>
      </c>
      <c r="I39">
        <f>Strains!I30</f>
        <v>5.5</v>
      </c>
      <c r="J39">
        <f>Strains!J30</f>
        <v>128.80000000000001</v>
      </c>
      <c r="K39">
        <f>Strains!K30</f>
        <v>-12.343999999999999</v>
      </c>
      <c r="L39">
        <f>Strains!L30</f>
        <v>80</v>
      </c>
      <c r="M39">
        <f>Strains!M30</f>
        <v>0</v>
      </c>
      <c r="N39" t="str">
        <f>Strains!N30</f>
        <v>OFF</v>
      </c>
      <c r="O39">
        <f>Strains!O30</f>
        <v>32</v>
      </c>
      <c r="P39">
        <f>Strains!P30</f>
        <v>175000</v>
      </c>
      <c r="Q39">
        <f>Strains!Q30</f>
        <v>655</v>
      </c>
      <c r="R39">
        <f>Strains!R30</f>
        <v>272</v>
      </c>
      <c r="S39">
        <f>Strains!S30</f>
        <v>68</v>
      </c>
      <c r="T39">
        <f>Strains!T30</f>
        <v>6.5640841780330117</v>
      </c>
      <c r="U39">
        <f>Strains!U30</f>
        <v>0.4174241566653481</v>
      </c>
      <c r="V39">
        <f>Strains!V30</f>
        <v>-90.373515031714291</v>
      </c>
      <c r="W39">
        <f>Strains!W30</f>
        <v>2.0479604957051391E-2</v>
      </c>
      <c r="X39">
        <f>Strains!X30</f>
        <v>0.73971398661042975</v>
      </c>
      <c r="Y39">
        <f>Strains!Y30</f>
        <v>5.2261196837373881E-2</v>
      </c>
      <c r="Z39">
        <f>Strains!Z30</f>
        <v>4.6936861273051269</v>
      </c>
      <c r="AA39">
        <f>Strains!AA30</f>
        <v>0.25189097529113119</v>
      </c>
      <c r="AB39">
        <f>Strains!AB30</f>
        <v>0.14005449271539244</v>
      </c>
      <c r="AC39">
        <f>Strains!AC30</f>
        <v>0.11068465715875606</v>
      </c>
      <c r="AD39">
        <f>Strains!AD30</f>
        <v>1.0721894060586812</v>
      </c>
      <c r="AG39" s="1" t="s">
        <v>281</v>
      </c>
      <c r="AH39" s="1">
        <v>0.15</v>
      </c>
      <c r="AI39" s="1">
        <f t="shared" si="1"/>
        <v>12.000000000000014</v>
      </c>
      <c r="AJ39" s="7">
        <f t="shared" si="2"/>
        <v>-90.373515031714291</v>
      </c>
      <c r="AK39" s="7">
        <f t="shared" si="2"/>
        <v>2.0479604957051391E-2</v>
      </c>
      <c r="AL39" s="7">
        <f t="shared" si="2"/>
        <v>0.73971398661042975</v>
      </c>
      <c r="AM39" s="7">
        <f t="shared" si="2"/>
        <v>5.2261196837373881E-2</v>
      </c>
      <c r="AN39" s="8">
        <f t="shared" si="3"/>
        <v>-958.62374732758053</v>
      </c>
      <c r="AO39" s="8">
        <f t="shared" si="4"/>
        <v>177.43422383187385</v>
      </c>
      <c r="AP39" s="6">
        <f t="shared" si="5"/>
        <v>-90.263000000000005</v>
      </c>
    </row>
    <row r="40" spans="1:42">
      <c r="A40">
        <f>Strains!A31</f>
        <v>30</v>
      </c>
      <c r="B40">
        <f>Strains!B31</f>
        <v>30</v>
      </c>
      <c r="C40">
        <f>Strains!C31</f>
        <v>980011</v>
      </c>
      <c r="D40">
        <f>Strains!D31</f>
        <v>41541.003882060184</v>
      </c>
      <c r="E40">
        <f>Strains!E31</f>
        <v>71.87</v>
      </c>
      <c r="F40">
        <f>Strains!F31</f>
        <v>35.935000000000002</v>
      </c>
      <c r="G40">
        <f>Strains!G31</f>
        <v>-45.1</v>
      </c>
      <c r="H40">
        <f>Strains!H31</f>
        <v>-90.2</v>
      </c>
      <c r="I40">
        <f>Strains!I31</f>
        <v>5.5</v>
      </c>
      <c r="J40">
        <f>Strains!J31</f>
        <v>129.80000000000001</v>
      </c>
      <c r="K40">
        <f>Strains!K31</f>
        <v>-12.448</v>
      </c>
      <c r="L40">
        <f>Strains!L31</f>
        <v>80</v>
      </c>
      <c r="M40">
        <f>Strains!M31</f>
        <v>0</v>
      </c>
      <c r="N40" t="str">
        <f>Strains!N31</f>
        <v>OFF</v>
      </c>
      <c r="O40">
        <f>Strains!O31</f>
        <v>32</v>
      </c>
      <c r="P40">
        <f>Strains!P31</f>
        <v>175000</v>
      </c>
      <c r="Q40">
        <f>Strains!Q31</f>
        <v>660</v>
      </c>
      <c r="R40">
        <f>Strains!R31</f>
        <v>239</v>
      </c>
      <c r="S40">
        <f>Strains!S31</f>
        <v>85</v>
      </c>
      <c r="T40">
        <f>Strains!T31</f>
        <v>6.155921320090127</v>
      </c>
      <c r="U40">
        <f>Strains!U31</f>
        <v>0.4106642492190094</v>
      </c>
      <c r="V40">
        <f>Strains!V31</f>
        <v>-90.345405836889782</v>
      </c>
      <c r="W40">
        <f>Strains!W31</f>
        <v>2.3553461450505048E-2</v>
      </c>
      <c r="X40">
        <f>Strains!X31</f>
        <v>0.79069724200319891</v>
      </c>
      <c r="Y40">
        <f>Strains!Y31</f>
        <v>6.0215098688625943E-2</v>
      </c>
      <c r="Z40">
        <f>Strains!Z31</f>
        <v>4.7392780073219027</v>
      </c>
      <c r="AA40">
        <f>Strains!AA31</f>
        <v>0.26690962269608126</v>
      </c>
      <c r="AB40">
        <f>Strains!AB31</f>
        <v>0.28709332889971251</v>
      </c>
      <c r="AC40">
        <f>Strains!AC31</f>
        <v>0.11712293635566008</v>
      </c>
      <c r="AD40">
        <f>Strains!AD31</f>
        <v>1.0608421796718777</v>
      </c>
      <c r="AG40" s="1" t="s">
        <v>281</v>
      </c>
      <c r="AH40" s="1">
        <v>0.15</v>
      </c>
      <c r="AI40" s="1">
        <f t="shared" si="1"/>
        <v>13.000000000000014</v>
      </c>
      <c r="AJ40" s="7">
        <f t="shared" si="2"/>
        <v>-90.345405836889782</v>
      </c>
      <c r="AK40" s="7">
        <f t="shared" si="2"/>
        <v>2.3553461450505048E-2</v>
      </c>
      <c r="AL40" s="7">
        <f t="shared" si="2"/>
        <v>0.79069724200319891</v>
      </c>
      <c r="AM40" s="7">
        <f t="shared" si="2"/>
        <v>6.0215098688625943E-2</v>
      </c>
      <c r="AN40" s="8">
        <f t="shared" si="3"/>
        <v>-715.06288086231609</v>
      </c>
      <c r="AO40" s="8">
        <f t="shared" si="4"/>
        <v>204.22408187015242</v>
      </c>
      <c r="AP40" s="6">
        <f t="shared" si="5"/>
        <v>-90.263000000000005</v>
      </c>
    </row>
    <row r="41" spans="1:42">
      <c r="A41">
        <f>Strains!A32</f>
        <v>31</v>
      </c>
      <c r="B41">
        <f>Strains!B32</f>
        <v>31</v>
      </c>
      <c r="C41">
        <f>Strains!C32</f>
        <v>980011</v>
      </c>
      <c r="D41">
        <f>Strains!D32</f>
        <v>41541.011616203701</v>
      </c>
      <c r="E41">
        <f>Strains!E32</f>
        <v>71.87</v>
      </c>
      <c r="F41">
        <f>Strains!F32</f>
        <v>35.935000000000002</v>
      </c>
      <c r="G41">
        <f>Strains!G32</f>
        <v>-45.1</v>
      </c>
      <c r="H41">
        <f>Strains!H32</f>
        <v>-90.2</v>
      </c>
      <c r="I41">
        <f>Strains!I32</f>
        <v>5.5</v>
      </c>
      <c r="J41">
        <f>Strains!J32</f>
        <v>130.80000000000001</v>
      </c>
      <c r="K41">
        <f>Strains!K32</f>
        <v>-12.462999999999999</v>
      </c>
      <c r="L41">
        <f>Strains!L32</f>
        <v>80</v>
      </c>
      <c r="M41">
        <f>Strains!M32</f>
        <v>0</v>
      </c>
      <c r="N41" t="str">
        <f>Strains!N32</f>
        <v>OFF</v>
      </c>
      <c r="O41">
        <f>Strains!O32</f>
        <v>32</v>
      </c>
      <c r="P41">
        <f>Strains!P32</f>
        <v>175000</v>
      </c>
      <c r="Q41">
        <f>Strains!Q32</f>
        <v>658</v>
      </c>
      <c r="R41">
        <f>Strains!R32</f>
        <v>246</v>
      </c>
      <c r="S41">
        <f>Strains!S32</f>
        <v>48</v>
      </c>
      <c r="T41">
        <f>Strains!T32</f>
        <v>7.6378738605666729</v>
      </c>
      <c r="U41">
        <f>Strains!U32</f>
        <v>0.33283316956952175</v>
      </c>
      <c r="V41">
        <f>Strains!V32</f>
        <v>-90.361435542833675</v>
      </c>
      <c r="W41">
        <f>Strains!W32</f>
        <v>1.7291008518210454E-2</v>
      </c>
      <c r="X41">
        <f>Strains!X32</f>
        <v>0.89347698128412667</v>
      </c>
      <c r="Y41">
        <f>Strains!Y32</f>
        <v>4.6557792534728318E-2</v>
      </c>
      <c r="Z41">
        <f>Strains!Z32</f>
        <v>4.9247291715105082</v>
      </c>
      <c r="AA41">
        <f>Strains!AA32</f>
        <v>0.2472194193342761</v>
      </c>
      <c r="AB41">
        <f>Strains!AB32</f>
        <v>0.37202864339866298</v>
      </c>
      <c r="AC41">
        <f>Strains!AC32</f>
        <v>0.10257147500455349</v>
      </c>
      <c r="AD41">
        <f>Strains!AD32</f>
        <v>0.79125549882303592</v>
      </c>
      <c r="AG41" s="1" t="s">
        <v>281</v>
      </c>
      <c r="AH41" s="1">
        <v>0.15</v>
      </c>
      <c r="AI41" s="1">
        <f t="shared" si="1"/>
        <v>14.000000000000014</v>
      </c>
      <c r="AJ41" s="7">
        <f t="shared" si="2"/>
        <v>-90.361435542833675</v>
      </c>
      <c r="AK41" s="7">
        <f t="shared" si="2"/>
        <v>1.7291008518210454E-2</v>
      </c>
      <c r="AL41" s="7">
        <f t="shared" si="2"/>
        <v>0.89347698128412667</v>
      </c>
      <c r="AM41" s="7">
        <f t="shared" si="2"/>
        <v>4.6557792534728318E-2</v>
      </c>
      <c r="AN41" s="8">
        <f t="shared" si="3"/>
        <v>-853.9791726860368</v>
      </c>
      <c r="AO41" s="8">
        <f t="shared" si="4"/>
        <v>149.84943422025049</v>
      </c>
      <c r="AP41" s="6">
        <f t="shared" si="5"/>
        <v>-90.263000000000005</v>
      </c>
    </row>
    <row r="42" spans="1:42">
      <c r="A42">
        <f>Strains!A33</f>
        <v>32</v>
      </c>
      <c r="B42">
        <f>Strains!B33</f>
        <v>32</v>
      </c>
      <c r="C42">
        <f>Strains!C33</f>
        <v>980011</v>
      </c>
      <c r="D42">
        <f>Strains!D33</f>
        <v>41541.019335185185</v>
      </c>
      <c r="E42">
        <f>Strains!E33</f>
        <v>71.87</v>
      </c>
      <c r="F42">
        <f>Strains!F33</f>
        <v>35.935000000000002</v>
      </c>
      <c r="G42">
        <f>Strains!G33</f>
        <v>-45.1</v>
      </c>
      <c r="H42">
        <f>Strains!H33</f>
        <v>-90.2</v>
      </c>
      <c r="I42">
        <f>Strains!I33</f>
        <v>5.5</v>
      </c>
      <c r="J42">
        <f>Strains!J33</f>
        <v>131.80000000000001</v>
      </c>
      <c r="K42">
        <f>Strains!K33</f>
        <v>-12.486000000000001</v>
      </c>
      <c r="L42">
        <f>Strains!L33</f>
        <v>80</v>
      </c>
      <c r="M42">
        <f>Strains!M33</f>
        <v>0</v>
      </c>
      <c r="N42" t="str">
        <f>Strains!N33</f>
        <v>OFF</v>
      </c>
      <c r="O42">
        <f>Strains!O33</f>
        <v>32</v>
      </c>
      <c r="P42">
        <f>Strains!P33</f>
        <v>175000</v>
      </c>
      <c r="Q42">
        <f>Strains!Q33</f>
        <v>656</v>
      </c>
      <c r="R42">
        <f>Strains!R33</f>
        <v>257</v>
      </c>
      <c r="S42">
        <f>Strains!S33</f>
        <v>79</v>
      </c>
      <c r="T42">
        <f>Strains!T33</f>
        <v>6.0347042320818023</v>
      </c>
      <c r="U42">
        <f>Strains!U33</f>
        <v>0.34973901542569258</v>
      </c>
      <c r="V42">
        <f>Strains!V33</f>
        <v>-90.33875175718731</v>
      </c>
      <c r="W42">
        <f>Strains!W33</f>
        <v>1.7859739362977699E-2</v>
      </c>
      <c r="X42">
        <f>Strains!X33</f>
        <v>0.71516711559648194</v>
      </c>
      <c r="Y42">
        <f>Strains!Y33</f>
        <v>4.5366739509288607E-2</v>
      </c>
      <c r="Z42">
        <f>Strains!Z33</f>
        <v>4.6645939490135238</v>
      </c>
      <c r="AA42">
        <f>Strains!AA33</f>
        <v>0.20134302178549054</v>
      </c>
      <c r="AB42">
        <f>Strains!AB33</f>
        <v>0.11060250262448695</v>
      </c>
      <c r="AC42">
        <f>Strains!AC33</f>
        <v>9.0606460301086669E-2</v>
      </c>
      <c r="AD42">
        <f>Strains!AD33</f>
        <v>0.916393635214933</v>
      </c>
      <c r="AG42" s="1" t="s">
        <v>281</v>
      </c>
      <c r="AH42" s="1">
        <v>0.15</v>
      </c>
      <c r="AI42" s="1">
        <f t="shared" si="1"/>
        <v>15.000000000000014</v>
      </c>
      <c r="AJ42" s="7">
        <f t="shared" si="2"/>
        <v>-90.33875175718731</v>
      </c>
      <c r="AK42" s="7">
        <f t="shared" si="2"/>
        <v>1.7859739362977699E-2</v>
      </c>
      <c r="AL42" s="7">
        <f t="shared" si="2"/>
        <v>0.71516711559648194</v>
      </c>
      <c r="AM42" s="7">
        <f t="shared" si="2"/>
        <v>4.5366739509288607E-2</v>
      </c>
      <c r="AN42" s="8">
        <f t="shared" si="3"/>
        <v>-657.38034851692271</v>
      </c>
      <c r="AO42" s="8">
        <f t="shared" si="4"/>
        <v>154.87115214440905</v>
      </c>
      <c r="AP42" s="6">
        <f t="shared" si="5"/>
        <v>-90.263000000000005</v>
      </c>
    </row>
    <row r="43" spans="1:42">
      <c r="A43">
        <f>Strains!A34</f>
        <v>33</v>
      </c>
      <c r="B43">
        <f>Strains!B34</f>
        <v>33</v>
      </c>
      <c r="C43">
        <f>Strains!C34</f>
        <v>980011</v>
      </c>
      <c r="D43">
        <f>Strains!D34</f>
        <v>41541.027024768518</v>
      </c>
      <c r="E43">
        <f>Strains!E34</f>
        <v>71.87</v>
      </c>
      <c r="F43">
        <f>Strains!F34</f>
        <v>35.935000000000002</v>
      </c>
      <c r="G43">
        <f>Strains!G34</f>
        <v>-45.1</v>
      </c>
      <c r="H43">
        <f>Strains!H34</f>
        <v>-90.2</v>
      </c>
      <c r="I43">
        <f>Strains!I34</f>
        <v>5.5</v>
      </c>
      <c r="J43">
        <f>Strains!J34</f>
        <v>132.80000000000001</v>
      </c>
      <c r="K43">
        <f>Strains!K34</f>
        <v>-12.5</v>
      </c>
      <c r="L43">
        <f>Strains!L34</f>
        <v>80</v>
      </c>
      <c r="M43">
        <f>Strains!M34</f>
        <v>0</v>
      </c>
      <c r="N43" t="str">
        <f>Strains!N34</f>
        <v>OFF</v>
      </c>
      <c r="O43">
        <f>Strains!O34</f>
        <v>32</v>
      </c>
      <c r="P43">
        <f>Strains!P34</f>
        <v>175000</v>
      </c>
      <c r="Q43">
        <f>Strains!Q34</f>
        <v>656</v>
      </c>
      <c r="R43">
        <f>Strains!R34</f>
        <v>241</v>
      </c>
      <c r="S43">
        <f>Strains!S34</f>
        <v>67</v>
      </c>
      <c r="T43">
        <f>Strains!T34</f>
        <v>8.2833235082812191</v>
      </c>
      <c r="U43">
        <f>Strains!U34</f>
        <v>0.53624829197586765</v>
      </c>
      <c r="V43">
        <f>Strains!V34</f>
        <v>-90.366260497465007</v>
      </c>
      <c r="W43">
        <f>Strains!W34</f>
        <v>3.0680520591832149E-2</v>
      </c>
      <c r="X43">
        <f>Strains!X34</f>
        <v>1.035042469017118</v>
      </c>
      <c r="Y43">
        <f>Strains!Y34</f>
        <v>8.8592440368083364E-2</v>
      </c>
      <c r="Z43">
        <f>Strains!Z34</f>
        <v>5.0835546250037345</v>
      </c>
      <c r="AA43">
        <f>Strains!AA34</f>
        <v>0.50963917992068564</v>
      </c>
      <c r="AB43">
        <f>Strains!AB34</f>
        <v>0.7478985238484519</v>
      </c>
      <c r="AC43">
        <f>Strains!AC34</f>
        <v>0.19639329064717484</v>
      </c>
      <c r="AD43">
        <f>Strains!AD34</f>
        <v>1.1777714059422457</v>
      </c>
      <c r="AG43" s="1" t="s">
        <v>281</v>
      </c>
      <c r="AH43" s="1">
        <v>0.15</v>
      </c>
      <c r="AI43" s="1">
        <f t="shared" si="1"/>
        <v>16.000000000000014</v>
      </c>
      <c r="AJ43" s="7">
        <f t="shared" si="2"/>
        <v>-90.366260497465007</v>
      </c>
      <c r="AK43" s="7">
        <f t="shared" si="2"/>
        <v>3.0680520591832149E-2</v>
      </c>
      <c r="AL43" s="7">
        <f t="shared" si="2"/>
        <v>1.035042469017118</v>
      </c>
      <c r="AM43" s="7">
        <f t="shared" si="2"/>
        <v>8.8592440368083364E-2</v>
      </c>
      <c r="AN43" s="8">
        <f t="shared" si="3"/>
        <v>-895.78170057280636</v>
      </c>
      <c r="AO43" s="8">
        <f t="shared" si="4"/>
        <v>265.90024233552606</v>
      </c>
      <c r="AP43" s="6">
        <f t="shared" si="5"/>
        <v>-90.263000000000005</v>
      </c>
    </row>
    <row r="44" spans="1:42">
      <c r="A44">
        <f>Strains!A35</f>
        <v>34</v>
      </c>
      <c r="B44">
        <f>Strains!B35</f>
        <v>34</v>
      </c>
      <c r="C44">
        <f>Strains!C35</f>
        <v>980011</v>
      </c>
      <c r="D44">
        <f>Strains!D35</f>
        <v>41541.034706481485</v>
      </c>
      <c r="E44">
        <f>Strains!E35</f>
        <v>71.87</v>
      </c>
      <c r="F44">
        <f>Strains!F35</f>
        <v>35.935000000000002</v>
      </c>
      <c r="G44">
        <f>Strains!G35</f>
        <v>-45.1</v>
      </c>
      <c r="H44">
        <f>Strains!H35</f>
        <v>-90.2</v>
      </c>
      <c r="I44">
        <f>Strains!I35</f>
        <v>5.5</v>
      </c>
      <c r="J44">
        <f>Strains!J35</f>
        <v>107.14</v>
      </c>
      <c r="K44">
        <f>Strains!K35</f>
        <v>-12.101000000000001</v>
      </c>
      <c r="L44">
        <f>Strains!L35</f>
        <v>80</v>
      </c>
      <c r="M44">
        <f>Strains!M35</f>
        <v>0</v>
      </c>
      <c r="N44" t="str">
        <f>Strains!N35</f>
        <v>OFF</v>
      </c>
      <c r="O44">
        <f>Strains!O35</f>
        <v>32</v>
      </c>
      <c r="P44">
        <f>Strains!P35</f>
        <v>175000</v>
      </c>
      <c r="Q44">
        <f>Strains!Q35</f>
        <v>657</v>
      </c>
      <c r="R44">
        <f>Strains!R35</f>
        <v>295</v>
      </c>
      <c r="S44">
        <f>Strains!S35</f>
        <v>74</v>
      </c>
      <c r="T44">
        <f>Strains!T35</f>
        <v>6.8217272648918525</v>
      </c>
      <c r="U44">
        <f>Strains!U35</f>
        <v>0.34268483771155323</v>
      </c>
      <c r="V44">
        <f>Strains!V35</f>
        <v>-90.436256185828412</v>
      </c>
      <c r="W44">
        <f>Strains!W35</f>
        <v>1.5416210987940736E-2</v>
      </c>
      <c r="X44">
        <f>Strains!X35</f>
        <v>0.71090328323723706</v>
      </c>
      <c r="Y44">
        <f>Strains!Y35</f>
        <v>3.9404257697357316E-2</v>
      </c>
      <c r="Z44">
        <f>Strains!Z35</f>
        <v>4.5007566508906347</v>
      </c>
      <c r="AA44">
        <f>Strains!AA35</f>
        <v>0.20445880225881582</v>
      </c>
      <c r="AB44">
        <f>Strains!AB35</f>
        <v>0.1646777737237361</v>
      </c>
      <c r="AC44">
        <f>Strains!AC35</f>
        <v>9.0120420249259411E-2</v>
      </c>
      <c r="AD44">
        <f>Strains!AD35</f>
        <v>0.87928935890254567</v>
      </c>
      <c r="AG44" t="s">
        <v>281</v>
      </c>
      <c r="AH44" s="1">
        <v>0.15</v>
      </c>
      <c r="AI44" s="1">
        <f t="shared" si="1"/>
        <v>-9.6599999999999966</v>
      </c>
      <c r="AJ44" s="7">
        <f t="shared" ref="AJ44:AM51" si="14">V44</f>
        <v>-90.436256185828412</v>
      </c>
      <c r="AK44" s="7">
        <f t="shared" si="14"/>
        <v>1.5416210987940736E-2</v>
      </c>
      <c r="AL44" s="7">
        <f t="shared" si="14"/>
        <v>0.71090328323723706</v>
      </c>
      <c r="AM44" s="7">
        <f t="shared" si="14"/>
        <v>3.9404257697357316E-2</v>
      </c>
      <c r="AN44" s="8">
        <f t="shared" si="3"/>
        <v>-1501.6193553752944</v>
      </c>
      <c r="AO44" s="8">
        <f t="shared" si="4"/>
        <v>133.33771580437133</v>
      </c>
      <c r="AP44" s="6">
        <f t="shared" si="5"/>
        <v>-90.263000000000005</v>
      </c>
    </row>
    <row r="45" spans="1:42">
      <c r="A45">
        <f>Strains!A36</f>
        <v>35</v>
      </c>
      <c r="B45">
        <f>Strains!B36</f>
        <v>35</v>
      </c>
      <c r="C45">
        <f>Strains!C36</f>
        <v>980011</v>
      </c>
      <c r="D45">
        <f>Strains!D36</f>
        <v>41541.042457986114</v>
      </c>
      <c r="E45">
        <f>Strains!E36</f>
        <v>71.87</v>
      </c>
      <c r="F45">
        <f>Strains!F36</f>
        <v>35.935000000000002</v>
      </c>
      <c r="G45">
        <f>Strains!G36</f>
        <v>-45.1</v>
      </c>
      <c r="H45">
        <f>Strains!H36</f>
        <v>-90.2</v>
      </c>
      <c r="I45">
        <f>Strains!I36</f>
        <v>5.5</v>
      </c>
      <c r="J45">
        <f>Strains!J36</f>
        <v>107.47</v>
      </c>
      <c r="K45">
        <f>Strains!K36</f>
        <v>-12.074</v>
      </c>
      <c r="L45">
        <f>Strains!L36</f>
        <v>80</v>
      </c>
      <c r="M45">
        <f>Strains!M36</f>
        <v>0</v>
      </c>
      <c r="N45" t="str">
        <f>Strains!N36</f>
        <v>OFF</v>
      </c>
      <c r="O45">
        <f>Strains!O36</f>
        <v>32</v>
      </c>
      <c r="P45">
        <f>Strains!P36</f>
        <v>175000</v>
      </c>
      <c r="Q45">
        <f>Strains!Q36</f>
        <v>659</v>
      </c>
      <c r="R45">
        <f>Strains!R36</f>
        <v>277</v>
      </c>
      <c r="S45">
        <f>Strains!S36</f>
        <v>73</v>
      </c>
      <c r="T45">
        <f>Strains!T36</f>
        <v>6.6896100037533834</v>
      </c>
      <c r="U45">
        <f>Strains!U36</f>
        <v>0.38822741519163539</v>
      </c>
      <c r="V45">
        <f>Strains!V36</f>
        <v>-90.424975676084173</v>
      </c>
      <c r="W45">
        <f>Strains!W36</f>
        <v>1.8389618562753649E-2</v>
      </c>
      <c r="X45">
        <f>Strains!X36</f>
        <v>0.72610675484577003</v>
      </c>
      <c r="Y45">
        <f>Strains!Y36</f>
        <v>4.6976839882523234E-2</v>
      </c>
      <c r="Z45">
        <f>Strains!Z36</f>
        <v>5.0038236988412867</v>
      </c>
      <c r="AA45">
        <f>Strains!AA36</f>
        <v>0.24417089625382815</v>
      </c>
      <c r="AB45">
        <f>Strains!AB36</f>
        <v>6.0678430529975041E-2</v>
      </c>
      <c r="AC45">
        <f>Strains!AC36</f>
        <v>0.10546620192940602</v>
      </c>
      <c r="AD45">
        <f>Strains!AD36</f>
        <v>0.98950697662455156</v>
      </c>
      <c r="AG45" t="s">
        <v>281</v>
      </c>
      <c r="AH45" s="1">
        <v>0.15</v>
      </c>
      <c r="AI45" s="1">
        <f t="shared" si="1"/>
        <v>-9.3299999999999983</v>
      </c>
      <c r="AJ45" s="7">
        <f t="shared" si="14"/>
        <v>-90.424975676084173</v>
      </c>
      <c r="AK45" s="7">
        <f t="shared" si="14"/>
        <v>1.8389618562753649E-2</v>
      </c>
      <c r="AL45" s="7">
        <f t="shared" si="14"/>
        <v>0.72610675484577003</v>
      </c>
      <c r="AM45" s="7">
        <f t="shared" si="14"/>
        <v>4.6976839882523234E-2</v>
      </c>
      <c r="AN45" s="8">
        <f t="shared" si="3"/>
        <v>-1404.0573685782931</v>
      </c>
      <c r="AO45" s="8">
        <f t="shared" si="4"/>
        <v>159.10832227816741</v>
      </c>
      <c r="AP45" s="6">
        <f t="shared" si="5"/>
        <v>-90.263000000000005</v>
      </c>
    </row>
    <row r="46" spans="1:42">
      <c r="A46">
        <f>Strains!A37</f>
        <v>36</v>
      </c>
      <c r="B46">
        <f>Strains!B37</f>
        <v>36</v>
      </c>
      <c r="C46">
        <f>Strains!C37</f>
        <v>980011</v>
      </c>
      <c r="D46">
        <f>Strains!D37</f>
        <v>41541.050179282407</v>
      </c>
      <c r="E46">
        <f>Strains!E37</f>
        <v>71.87</v>
      </c>
      <c r="F46">
        <f>Strains!F37</f>
        <v>35.935000000000002</v>
      </c>
      <c r="G46">
        <f>Strains!G37</f>
        <v>-45.1</v>
      </c>
      <c r="H46">
        <f>Strains!H37</f>
        <v>-90.2</v>
      </c>
      <c r="I46">
        <f>Strains!I37</f>
        <v>5.5</v>
      </c>
      <c r="J46">
        <f>Strains!J37</f>
        <v>108.13</v>
      </c>
      <c r="K46">
        <f>Strains!K37</f>
        <v>-12.115</v>
      </c>
      <c r="L46">
        <f>Strains!L37</f>
        <v>80</v>
      </c>
      <c r="M46">
        <f>Strains!M37</f>
        <v>0</v>
      </c>
      <c r="N46" t="str">
        <f>Strains!N37</f>
        <v>OFF</v>
      </c>
      <c r="O46">
        <f>Strains!O37</f>
        <v>32</v>
      </c>
      <c r="P46">
        <f>Strains!P37</f>
        <v>235000</v>
      </c>
      <c r="Q46">
        <f>Strains!Q37</f>
        <v>879</v>
      </c>
      <c r="R46">
        <f>Strains!R37</f>
        <v>306</v>
      </c>
      <c r="S46">
        <f>Strains!S37</f>
        <v>105</v>
      </c>
      <c r="T46">
        <f>Strains!T37</f>
        <v>6.1410866582168371</v>
      </c>
      <c r="U46">
        <f>Strains!U37</f>
        <v>0.33318918728141989</v>
      </c>
      <c r="V46">
        <f>Strains!V37</f>
        <v>-90.404384157541827</v>
      </c>
      <c r="W46">
        <f>Strains!W37</f>
        <v>2.1935299029220201E-2</v>
      </c>
      <c r="X46">
        <f>Strains!X37</f>
        <v>0.89748090990349172</v>
      </c>
      <c r="Y46">
        <f>Strains!Y37</f>
        <v>6.0647954212191137E-2</v>
      </c>
      <c r="Z46">
        <f>Strains!Z37</f>
        <v>5.3453609466344352</v>
      </c>
      <c r="AA46">
        <f>Strains!AA37</f>
        <v>0.27984947674444949</v>
      </c>
      <c r="AB46">
        <f>Strains!AB37</f>
        <v>0.20510863173505592</v>
      </c>
      <c r="AC46">
        <f>Strains!AC37</f>
        <v>0.11286928103107459</v>
      </c>
      <c r="AD46">
        <f>Strains!AD37</f>
        <v>0.94704096608967847</v>
      </c>
      <c r="AG46" t="s">
        <v>283</v>
      </c>
      <c r="AH46" s="1">
        <v>0.15</v>
      </c>
      <c r="AI46" s="1">
        <f t="shared" si="1"/>
        <v>-8.6700000000000017</v>
      </c>
      <c r="AJ46" s="7">
        <f t="shared" si="14"/>
        <v>-90.404384157541827</v>
      </c>
      <c r="AK46" s="7">
        <f t="shared" si="14"/>
        <v>2.1935299029220201E-2</v>
      </c>
      <c r="AL46" s="7">
        <f t="shared" si="14"/>
        <v>0.89748090990349172</v>
      </c>
      <c r="AM46" s="7">
        <f t="shared" si="14"/>
        <v>6.0647954212191137E-2</v>
      </c>
      <c r="AN46" s="8">
        <f t="shared" si="3"/>
        <v>-2279.1444597961563</v>
      </c>
      <c r="AO46" s="8">
        <f t="shared" si="4"/>
        <v>189.69644769029082</v>
      </c>
      <c r="AP46" s="6">
        <f t="shared" si="5"/>
        <v>-90.141666666666666</v>
      </c>
    </row>
    <row r="47" spans="1:42">
      <c r="A47">
        <f>Strains!A38</f>
        <v>37</v>
      </c>
      <c r="B47">
        <f>Strains!B38</f>
        <v>37</v>
      </c>
      <c r="C47">
        <f>Strains!C38</f>
        <v>980011</v>
      </c>
      <c r="D47">
        <f>Strains!D38</f>
        <v>41541.060448263888</v>
      </c>
      <c r="E47">
        <f>Strains!E38</f>
        <v>71.87</v>
      </c>
      <c r="F47">
        <f>Strains!F38</f>
        <v>35.935000000000002</v>
      </c>
      <c r="G47">
        <f>Strains!G38</f>
        <v>-45.1</v>
      </c>
      <c r="H47">
        <f>Strains!H38</f>
        <v>-90.2</v>
      </c>
      <c r="I47">
        <f>Strains!I38</f>
        <v>5.5</v>
      </c>
      <c r="J47">
        <f>Strains!J38</f>
        <v>108.46</v>
      </c>
      <c r="K47">
        <f>Strains!K38</f>
        <v>-12.183</v>
      </c>
      <c r="L47">
        <f>Strains!L38</f>
        <v>80</v>
      </c>
      <c r="M47">
        <f>Strains!M38</f>
        <v>0</v>
      </c>
      <c r="N47" t="str">
        <f>Strains!N38</f>
        <v>OFF</v>
      </c>
      <c r="O47">
        <f>Strains!O38</f>
        <v>32</v>
      </c>
      <c r="P47">
        <f>Strains!P38</f>
        <v>235000</v>
      </c>
      <c r="Q47">
        <f>Strains!Q38</f>
        <v>883</v>
      </c>
      <c r="R47">
        <f>Strains!R38</f>
        <v>262</v>
      </c>
      <c r="S47">
        <f>Strains!S38</f>
        <v>102</v>
      </c>
      <c r="T47">
        <f>Strains!T38</f>
        <v>5.5521748534518158</v>
      </c>
      <c r="U47">
        <f>Strains!U38</f>
        <v>0.33393618659876617</v>
      </c>
      <c r="V47">
        <f>Strains!V38</f>
        <v>-90.242885131230807</v>
      </c>
      <c r="W47">
        <f>Strains!W38</f>
        <v>3.0183166222640192E-2</v>
      </c>
      <c r="X47">
        <f>Strains!X38</f>
        <v>1.0653181628749526</v>
      </c>
      <c r="Y47">
        <f>Strains!Y38</f>
        <v>8.481640481542066E-2</v>
      </c>
      <c r="Z47">
        <f>Strains!Z38</f>
        <v>6.0094911929936936</v>
      </c>
      <c r="AA47">
        <f>Strains!AA38</f>
        <v>0.3187973663980046</v>
      </c>
      <c r="AB47">
        <f>Strains!AB38</f>
        <v>0.32938709125271504</v>
      </c>
      <c r="AC47">
        <f>Strains!AC38</f>
        <v>0.12503917730396291</v>
      </c>
      <c r="AD47">
        <f>Strains!AD38</f>
        <v>0.90930466282925382</v>
      </c>
      <c r="AG47" t="s">
        <v>279</v>
      </c>
      <c r="AH47" s="1">
        <v>0.15</v>
      </c>
      <c r="AI47" s="1">
        <f t="shared" si="1"/>
        <v>-8.3400000000000034</v>
      </c>
      <c r="AJ47" s="7">
        <f t="shared" si="14"/>
        <v>-90.242885131230807</v>
      </c>
      <c r="AK47" s="7">
        <f t="shared" si="14"/>
        <v>3.0183166222640192E-2</v>
      </c>
      <c r="AL47" s="7">
        <f t="shared" si="14"/>
        <v>1.0653181628749526</v>
      </c>
      <c r="AM47" s="7">
        <f t="shared" si="14"/>
        <v>8.481640481542066E-2</v>
      </c>
      <c r="AN47" s="8">
        <f t="shared" si="3"/>
        <v>-1407.7356444351929</v>
      </c>
      <c r="AO47" s="8">
        <f t="shared" si="4"/>
        <v>262.01773646405968</v>
      </c>
      <c r="AP47" s="6">
        <f t="shared" si="5"/>
        <v>-90.081000000000003</v>
      </c>
    </row>
    <row r="48" spans="1:42">
      <c r="A48">
        <f>Strains!A44</f>
        <v>43</v>
      </c>
      <c r="B48">
        <f>Strains!B44</f>
        <v>43</v>
      </c>
      <c r="C48">
        <f>Strains!C44</f>
        <v>980011</v>
      </c>
      <c r="D48">
        <f>Strains!D44</f>
        <v>41541.112022453701</v>
      </c>
      <c r="E48">
        <f>Strains!E44</f>
        <v>71.87</v>
      </c>
      <c r="F48">
        <f>Strains!F44</f>
        <v>35.935000000000002</v>
      </c>
      <c r="G48">
        <f>Strains!G44</f>
        <v>-45.1</v>
      </c>
      <c r="H48">
        <f>Strains!H44</f>
        <v>-90.2</v>
      </c>
      <c r="I48">
        <f>Strains!I44</f>
        <v>5.5</v>
      </c>
      <c r="J48">
        <f>Strains!J44</f>
        <v>125.14</v>
      </c>
      <c r="K48">
        <f>Strains!K44</f>
        <v>-12.353</v>
      </c>
      <c r="L48">
        <f>Strains!L44</f>
        <v>80</v>
      </c>
      <c r="M48">
        <f>Strains!M44</f>
        <v>0</v>
      </c>
      <c r="N48" t="str">
        <f>Strains!N44</f>
        <v>OFF</v>
      </c>
      <c r="O48">
        <f>Strains!O44</f>
        <v>32</v>
      </c>
      <c r="P48">
        <f>Strains!P44</f>
        <v>235000</v>
      </c>
      <c r="Q48">
        <f>Strains!Q44</f>
        <v>882</v>
      </c>
      <c r="R48">
        <f>Strains!R44</f>
        <v>270</v>
      </c>
      <c r="S48">
        <f>Strains!S44</f>
        <v>97</v>
      </c>
      <c r="T48">
        <f>Strains!T44</f>
        <v>7.8780427761416707</v>
      </c>
      <c r="U48">
        <f>Strains!U44</f>
        <v>0.48863364458559055</v>
      </c>
      <c r="V48">
        <f>Strains!V44</f>
        <v>-90.246914816164093</v>
      </c>
      <c r="W48">
        <f>Strains!W44</f>
        <v>3.8385331342748588E-2</v>
      </c>
      <c r="X48">
        <f>Strains!X44</f>
        <v>1.3428376336982437</v>
      </c>
      <c r="Y48">
        <f>Strains!Y44</f>
        <v>0.12137004804108861</v>
      </c>
      <c r="Z48">
        <f>Strains!Z44</f>
        <v>6.9644146819745449</v>
      </c>
      <c r="AA48">
        <f>Strains!AA44</f>
        <v>0.65195551027170129</v>
      </c>
      <c r="AB48">
        <f>Strains!AB44</f>
        <v>0.66023454488464051</v>
      </c>
      <c r="AC48">
        <f>Strains!AC44</f>
        <v>0.2137454746812596</v>
      </c>
      <c r="AD48">
        <f>Strains!AD44</f>
        <v>0.9723478142451506</v>
      </c>
      <c r="AG48" t="s">
        <v>279</v>
      </c>
      <c r="AH48" s="1">
        <v>0.15</v>
      </c>
      <c r="AI48" s="1">
        <f t="shared" si="1"/>
        <v>8.3400000000000034</v>
      </c>
      <c r="AJ48" s="7">
        <f t="shared" si="14"/>
        <v>-90.246914816164093</v>
      </c>
      <c r="AK48" s="7">
        <f t="shared" si="14"/>
        <v>3.8385331342748588E-2</v>
      </c>
      <c r="AL48" s="7">
        <f t="shared" si="14"/>
        <v>1.3428376336982437</v>
      </c>
      <c r="AM48" s="7">
        <f t="shared" si="14"/>
        <v>0.12137004804108861</v>
      </c>
      <c r="AN48" s="8">
        <f t="shared" si="3"/>
        <v>-1442.7013859074077</v>
      </c>
      <c r="AO48" s="8">
        <f t="shared" si="4"/>
        <v>333.22072737795861</v>
      </c>
      <c r="AP48" s="6">
        <f t="shared" si="5"/>
        <v>-90.081000000000003</v>
      </c>
    </row>
    <row r="49" spans="1:42">
      <c r="A49">
        <f>Strains!A45</f>
        <v>44</v>
      </c>
      <c r="B49">
        <f>Strains!B45</f>
        <v>44</v>
      </c>
      <c r="C49">
        <f>Strains!C45</f>
        <v>980011</v>
      </c>
      <c r="D49">
        <f>Strains!D45</f>
        <v>41541.1223650463</v>
      </c>
      <c r="E49">
        <f>Strains!E45</f>
        <v>71.87</v>
      </c>
      <c r="F49">
        <f>Strains!F45</f>
        <v>35.935000000000002</v>
      </c>
      <c r="G49">
        <f>Strains!G45</f>
        <v>-45.1</v>
      </c>
      <c r="H49">
        <f>Strains!H45</f>
        <v>-90.2</v>
      </c>
      <c r="I49">
        <f>Strains!I45</f>
        <v>5.5</v>
      </c>
      <c r="J49">
        <f>Strains!J45</f>
        <v>125.47</v>
      </c>
      <c r="K49">
        <f>Strains!K45</f>
        <v>-12.305999999999999</v>
      </c>
      <c r="L49">
        <f>Strains!L45</f>
        <v>80</v>
      </c>
      <c r="M49">
        <f>Strains!M45</f>
        <v>0</v>
      </c>
      <c r="N49" t="str">
        <f>Strains!N45</f>
        <v>OFF</v>
      </c>
      <c r="O49">
        <f>Strains!O45</f>
        <v>32</v>
      </c>
      <c r="P49">
        <f>Strains!P45</f>
        <v>235000</v>
      </c>
      <c r="Q49">
        <f>Strains!Q45</f>
        <v>884</v>
      </c>
      <c r="R49">
        <f>Strains!R45</f>
        <v>270</v>
      </c>
      <c r="S49">
        <f>Strains!S45</f>
        <v>96</v>
      </c>
      <c r="T49">
        <f>Strains!T45</f>
        <v>5.4895212794653849</v>
      </c>
      <c r="U49">
        <f>Strains!U45</f>
        <v>0.43690310155905443</v>
      </c>
      <c r="V49">
        <f>Strains!V45</f>
        <v>-90.220625988010667</v>
      </c>
      <c r="W49">
        <f>Strains!W45</f>
        <v>3.7884784875743621E-2</v>
      </c>
      <c r="X49">
        <f>Strains!X45</f>
        <v>1.0198047999448543</v>
      </c>
      <c r="Y49">
        <f>Strains!Y45</f>
        <v>0.10479845134781085</v>
      </c>
      <c r="Z49">
        <f>Strains!Z45</f>
        <v>6.2461988172152489</v>
      </c>
      <c r="AA49">
        <f>Strains!AA45</f>
        <v>0.38040840397744863</v>
      </c>
      <c r="AB49">
        <f>Strains!AB45</f>
        <v>0.26495796829499713</v>
      </c>
      <c r="AC49">
        <f>Strains!AC45</f>
        <v>0.15527829917827571</v>
      </c>
      <c r="AD49">
        <f>Strains!AD45</f>
        <v>1.2011352706925851</v>
      </c>
      <c r="AG49" t="s">
        <v>279</v>
      </c>
      <c r="AH49" s="1">
        <v>0.15</v>
      </c>
      <c r="AI49" s="1">
        <f t="shared" si="1"/>
        <v>8.6700000000000017</v>
      </c>
      <c r="AJ49" s="7">
        <f t="shared" si="14"/>
        <v>-90.220625988010667</v>
      </c>
      <c r="AK49" s="7">
        <f t="shared" si="14"/>
        <v>3.7884784875743621E-2</v>
      </c>
      <c r="AL49" s="7">
        <f t="shared" si="14"/>
        <v>1.0198047999448543</v>
      </c>
      <c r="AM49" s="7">
        <f t="shared" si="14"/>
        <v>0.10479845134781085</v>
      </c>
      <c r="AN49" s="8">
        <f t="shared" si="3"/>
        <v>-1214.5257580217228</v>
      </c>
      <c r="AO49" s="8">
        <f t="shared" si="4"/>
        <v>329.09950170378897</v>
      </c>
      <c r="AP49" s="6">
        <f t="shared" si="5"/>
        <v>-90.081000000000003</v>
      </c>
    </row>
    <row r="50" spans="1:42">
      <c r="A50">
        <f>Strains!A46</f>
        <v>45</v>
      </c>
      <c r="B50">
        <f>Strains!B46</f>
        <v>45</v>
      </c>
      <c r="C50">
        <f>Strains!C46</f>
        <v>980011</v>
      </c>
      <c r="D50">
        <f>Strains!D46</f>
        <v>41541.132729745368</v>
      </c>
      <c r="E50">
        <f>Strains!E46</f>
        <v>71.87</v>
      </c>
      <c r="F50">
        <f>Strains!F46</f>
        <v>35.935000000000002</v>
      </c>
      <c r="G50">
        <f>Strains!G46</f>
        <v>-45.1</v>
      </c>
      <c r="H50">
        <f>Strains!H46</f>
        <v>-90.2</v>
      </c>
      <c r="I50">
        <f>Strains!I46</f>
        <v>5.5</v>
      </c>
      <c r="J50">
        <f>Strains!J46</f>
        <v>126.13</v>
      </c>
      <c r="K50">
        <f>Strains!K46</f>
        <v>-12.26</v>
      </c>
      <c r="L50">
        <f>Strains!L46</f>
        <v>80</v>
      </c>
      <c r="M50">
        <f>Strains!M46</f>
        <v>0</v>
      </c>
      <c r="N50" t="str">
        <f>Strains!N46</f>
        <v>OFF</v>
      </c>
      <c r="O50">
        <f>Strains!O46</f>
        <v>32</v>
      </c>
      <c r="P50">
        <f>Strains!P46</f>
        <v>175000</v>
      </c>
      <c r="Q50">
        <f>Strains!Q46</f>
        <v>656</v>
      </c>
      <c r="R50">
        <f>Strains!R46</f>
        <v>237</v>
      </c>
      <c r="S50">
        <f>Strains!S46</f>
        <v>58</v>
      </c>
      <c r="T50">
        <f>Strains!T46</f>
        <v>5.7097640367909541</v>
      </c>
      <c r="U50">
        <f>Strains!U46</f>
        <v>0.41451130818394355</v>
      </c>
      <c r="V50">
        <f>Strains!V46</f>
        <v>-90.53052210511197</v>
      </c>
      <c r="W50">
        <f>Strains!W46</f>
        <v>2.4771194325576298E-2</v>
      </c>
      <c r="X50">
        <f>Strains!X46</f>
        <v>0.7572073913799342</v>
      </c>
      <c r="Y50">
        <f>Strains!Y46</f>
        <v>6.6180989733448686E-2</v>
      </c>
      <c r="Z50">
        <f>Strains!Z46</f>
        <v>4.9448381413274554</v>
      </c>
      <c r="AA50">
        <f>Strains!AA46</f>
        <v>0.31544147218092927</v>
      </c>
      <c r="AB50">
        <f>Strains!AB46</f>
        <v>9.5583625673992728E-2</v>
      </c>
      <c r="AC50">
        <f>Strains!AC46</f>
        <v>0.13244460460565374</v>
      </c>
      <c r="AD50">
        <f>Strains!AD46</f>
        <v>1.0851266083559994</v>
      </c>
      <c r="AG50" t="s">
        <v>282</v>
      </c>
      <c r="AH50" s="1">
        <v>0.15</v>
      </c>
      <c r="AI50" s="1">
        <f t="shared" si="1"/>
        <v>9.3299999999999983</v>
      </c>
      <c r="AJ50" s="7">
        <f t="shared" si="14"/>
        <v>-90.53052210511197</v>
      </c>
      <c r="AK50" s="7">
        <f t="shared" si="14"/>
        <v>2.4771194325576298E-2</v>
      </c>
      <c r="AL50" s="7">
        <f t="shared" si="14"/>
        <v>0.7572073913799342</v>
      </c>
      <c r="AM50" s="7">
        <f t="shared" si="14"/>
        <v>6.6180989733448686E-2</v>
      </c>
      <c r="AN50" s="8">
        <f t="shared" si="3"/>
        <v>-2841.6879845518661</v>
      </c>
      <c r="AO50" s="8">
        <f t="shared" si="4"/>
        <v>213.63750334058022</v>
      </c>
      <c r="AP50" s="6">
        <f t="shared" si="5"/>
        <v>-90.202333333333343</v>
      </c>
    </row>
    <row r="51" spans="1:42">
      <c r="A51">
        <f>Strains!A47</f>
        <v>46</v>
      </c>
      <c r="B51">
        <f>Strains!B47</f>
        <v>46</v>
      </c>
      <c r="C51">
        <f>Strains!C47</f>
        <v>980011</v>
      </c>
      <c r="D51">
        <f>Strains!D47</f>
        <v>41541.140419791664</v>
      </c>
      <c r="E51">
        <f>Strains!E47</f>
        <v>71.87</v>
      </c>
      <c r="F51">
        <f>Strains!F47</f>
        <v>35.935000000000002</v>
      </c>
      <c r="G51">
        <f>Strains!G47</f>
        <v>-45.1</v>
      </c>
      <c r="H51">
        <f>Strains!H47</f>
        <v>-90.2</v>
      </c>
      <c r="I51">
        <f>Strains!I47</f>
        <v>5.5</v>
      </c>
      <c r="J51">
        <f>Strains!J47</f>
        <v>126.46</v>
      </c>
      <c r="K51">
        <f>Strains!K47</f>
        <v>-12.262</v>
      </c>
      <c r="L51">
        <f>Strains!L47</f>
        <v>80</v>
      </c>
      <c r="M51">
        <f>Strains!M47</f>
        <v>0</v>
      </c>
      <c r="N51" t="str">
        <f>Strains!N47</f>
        <v>OFF</v>
      </c>
      <c r="O51">
        <f>Strains!O47</f>
        <v>32</v>
      </c>
      <c r="P51">
        <f>Strains!P47</f>
        <v>175000</v>
      </c>
      <c r="Q51">
        <f>Strains!Q47</f>
        <v>658</v>
      </c>
      <c r="R51">
        <f>Strains!R47</f>
        <v>245</v>
      </c>
      <c r="S51">
        <f>Strains!S47</f>
        <v>83</v>
      </c>
      <c r="T51">
        <f>Strains!T47</f>
        <v>7.0229308400308623</v>
      </c>
      <c r="U51">
        <f>Strains!U47</f>
        <v>0.35996330594614362</v>
      </c>
      <c r="V51">
        <f>Strains!V47</f>
        <v>-90.415385693075137</v>
      </c>
      <c r="W51">
        <f>Strains!W47</f>
        <v>2.153258689141016E-2</v>
      </c>
      <c r="X51">
        <f>Strains!X47</f>
        <v>0.91952710885245537</v>
      </c>
      <c r="Y51">
        <f>Strains!Y47</f>
        <v>5.9852116340798713E-2</v>
      </c>
      <c r="Z51">
        <f>Strains!Z47</f>
        <v>5.6492296292064639</v>
      </c>
      <c r="AA51">
        <f>Strains!AA47</f>
        <v>0.32088247660470853</v>
      </c>
      <c r="AB51">
        <f>Strains!AB47</f>
        <v>0.20967005199072103</v>
      </c>
      <c r="AC51">
        <f>Strains!AC47</f>
        <v>0.1272908388048194</v>
      </c>
      <c r="AD51">
        <f>Strains!AD47</f>
        <v>0.84225620942025636</v>
      </c>
      <c r="AG51" t="s">
        <v>281</v>
      </c>
      <c r="AH51" s="1">
        <v>0.15</v>
      </c>
      <c r="AI51" s="1">
        <f t="shared" si="1"/>
        <v>9.6599999999999966</v>
      </c>
      <c r="AJ51" s="7">
        <f t="shared" si="14"/>
        <v>-90.415385693075137</v>
      </c>
      <c r="AK51" s="7">
        <f t="shared" si="14"/>
        <v>2.153258689141016E-2</v>
      </c>
      <c r="AL51" s="7">
        <f t="shared" si="14"/>
        <v>0.91952710885245537</v>
      </c>
      <c r="AM51" s="7">
        <f t="shared" si="14"/>
        <v>5.9852116340798713E-2</v>
      </c>
      <c r="AN51" s="8">
        <f t="shared" si="3"/>
        <v>-1321.0936701061325</v>
      </c>
      <c r="AO51" s="8">
        <f t="shared" si="4"/>
        <v>186.35583242365692</v>
      </c>
      <c r="AP51" s="6">
        <f t="shared" si="5"/>
        <v>-90.263000000000005</v>
      </c>
    </row>
    <row r="53" spans="1:42">
      <c r="A53" s="11">
        <f>Strains!A39</f>
        <v>38</v>
      </c>
      <c r="B53" s="11">
        <f>Strains!B39</f>
        <v>38</v>
      </c>
      <c r="C53" s="11">
        <f>Strains!C39</f>
        <v>980011</v>
      </c>
      <c r="D53" s="11">
        <f>Strains!D39</f>
        <v>41541.070781249997</v>
      </c>
      <c r="E53" s="11">
        <f>Strains!E39</f>
        <v>71.87</v>
      </c>
      <c r="F53" s="11">
        <f>Strains!F39</f>
        <v>35.935000000000002</v>
      </c>
      <c r="G53" s="11">
        <f>Strains!G39</f>
        <v>-45.1</v>
      </c>
      <c r="H53" s="11">
        <f>Strains!H39</f>
        <v>-90.2</v>
      </c>
      <c r="I53" s="11">
        <f>Strains!I39</f>
        <v>5.5</v>
      </c>
      <c r="J53" s="11">
        <f>Strains!J39</f>
        <v>107.14</v>
      </c>
      <c r="K53" s="11">
        <f>Strains!K39</f>
        <v>-11.951000000000001</v>
      </c>
      <c r="L53" s="11">
        <f>Strains!L39</f>
        <v>80</v>
      </c>
      <c r="M53" s="11">
        <f>Strains!M39</f>
        <v>0</v>
      </c>
      <c r="N53" s="11" t="str">
        <f>Strains!N39</f>
        <v>OFF</v>
      </c>
      <c r="O53" s="11">
        <f>Strains!O39</f>
        <v>32</v>
      </c>
      <c r="P53" s="11">
        <f>Strains!P39</f>
        <v>175000</v>
      </c>
      <c r="Q53" s="11">
        <f>Strains!Q39</f>
        <v>655</v>
      </c>
      <c r="R53" s="11">
        <f>Strains!R39</f>
        <v>291</v>
      </c>
      <c r="S53" s="11">
        <f>Strains!S39</f>
        <v>65</v>
      </c>
      <c r="T53" s="11">
        <f>Strains!T39</f>
        <v>8.7537533077190481</v>
      </c>
      <c r="U53" s="11">
        <f>Strains!U39</f>
        <v>0.54039608754852708</v>
      </c>
      <c r="V53" s="11">
        <f>Strains!V39</f>
        <v>-90.437896051226502</v>
      </c>
      <c r="W53" s="11">
        <f>Strains!W39</f>
        <v>2.4096527766554236E-2</v>
      </c>
      <c r="X53" s="11">
        <f>Strains!X39</f>
        <v>0.8881346725140834</v>
      </c>
      <c r="Y53" s="11">
        <f>Strains!Y39</f>
        <v>6.6234212470898987E-2</v>
      </c>
      <c r="Z53" s="11">
        <f>Strains!Z39</f>
        <v>4.9479502224450043</v>
      </c>
      <c r="AA53" s="11">
        <f>Strains!AA39</f>
        <v>0.42237740479611141</v>
      </c>
      <c r="AB53" s="11">
        <f>Strains!AB39</f>
        <v>0.30517545750487873</v>
      </c>
      <c r="AC53" s="11">
        <f>Strains!AC39</f>
        <v>0.17077794116897893</v>
      </c>
      <c r="AD53" s="11">
        <f>Strains!AD39</f>
        <v>1.2370917253081639</v>
      </c>
      <c r="AE53" s="11"/>
      <c r="AF53" s="11"/>
      <c r="AG53" s="11" t="s">
        <v>281</v>
      </c>
      <c r="AH53" s="11">
        <v>0.3</v>
      </c>
      <c r="AI53" s="11">
        <f>J53-116.8</f>
        <v>-9.6599999999999966</v>
      </c>
      <c r="AJ53" s="12">
        <f t="shared" ref="AJ53" si="15">V53</f>
        <v>-90.437896051226502</v>
      </c>
      <c r="AK53" s="12">
        <f t="shared" ref="AK53" si="16">W53</f>
        <v>2.4096527766554236E-2</v>
      </c>
      <c r="AL53" s="12">
        <f t="shared" ref="AL53" si="17">X53</f>
        <v>0.8881346725140834</v>
      </c>
      <c r="AM53" s="12">
        <f t="shared" ref="AM53" si="18">Y53</f>
        <v>6.6234212470898987E-2</v>
      </c>
      <c r="AN53" s="13">
        <f t="shared" ref="AN53" si="19">(SIN(RADIANS(AP53/2))/SIN(RADIANS(AJ53/2))-1)*1000000</f>
        <v>-1515.7997018865333</v>
      </c>
      <c r="AO53" s="13">
        <f t="shared" ref="AO53" si="20">(SIN(RADIANS(AP53/2))/SIN(RADIANS((AJ53+AK53)/2))-1)*1000000-AN53</f>
        <v>208.43011283389069</v>
      </c>
      <c r="AP53" s="14">
        <f t="shared" ref="AP53" si="21">VLOOKUP(AG53,$AH$1:$AI$4,2,FALSE)</f>
        <v>-90.263000000000005</v>
      </c>
    </row>
    <row r="54" spans="1:42">
      <c r="A54" s="11">
        <f>Strains!A40</f>
        <v>39</v>
      </c>
      <c r="B54" s="11">
        <f>Strains!B40</f>
        <v>39</v>
      </c>
      <c r="C54" s="11">
        <f>Strains!C40</f>
        <v>980011</v>
      </c>
      <c r="D54" s="11">
        <f>Strains!D40</f>
        <v>41541.078554050924</v>
      </c>
      <c r="E54" s="11">
        <f>Strains!E40</f>
        <v>71.87</v>
      </c>
      <c r="F54" s="11">
        <f>Strains!F40</f>
        <v>35.935000000000002</v>
      </c>
      <c r="G54" s="11">
        <f>Strains!G40</f>
        <v>-45.1</v>
      </c>
      <c r="H54" s="11">
        <f>Strains!H40</f>
        <v>-90.2</v>
      </c>
      <c r="I54" s="11">
        <f>Strains!I40</f>
        <v>5.5</v>
      </c>
      <c r="J54" s="11">
        <f>Strains!J40</f>
        <v>107.47</v>
      </c>
      <c r="K54" s="11">
        <f>Strains!K40</f>
        <v>-11.923999999999999</v>
      </c>
      <c r="L54" s="11">
        <f>Strains!L40</f>
        <v>80</v>
      </c>
      <c r="M54" s="11">
        <f>Strains!M40</f>
        <v>0</v>
      </c>
      <c r="N54" s="11" t="str">
        <f>Strains!N40</f>
        <v>OFF</v>
      </c>
      <c r="O54" s="11">
        <f>Strains!O40</f>
        <v>32</v>
      </c>
      <c r="P54" s="11">
        <f>Strains!P40</f>
        <v>175000</v>
      </c>
      <c r="Q54" s="11">
        <f>Strains!Q40</f>
        <v>657</v>
      </c>
      <c r="R54" s="11">
        <f>Strains!R40</f>
        <v>274</v>
      </c>
      <c r="S54" s="11">
        <f>Strains!S40</f>
        <v>79</v>
      </c>
      <c r="T54" s="11">
        <f>Strains!T40</f>
        <v>7.696266400845067</v>
      </c>
      <c r="U54" s="11">
        <f>Strains!U40</f>
        <v>0.32702387847227399</v>
      </c>
      <c r="V54" s="11">
        <f>Strains!V40</f>
        <v>-90.405541643830716</v>
      </c>
      <c r="W54" s="11">
        <f>Strains!W40</f>
        <v>1.5711876872018832E-2</v>
      </c>
      <c r="X54" s="11">
        <f>Strains!X40</f>
        <v>0.84042568022197728</v>
      </c>
      <c r="Y54" s="11">
        <f>Strains!Y40</f>
        <v>4.2145865361266903E-2</v>
      </c>
      <c r="Z54" s="11">
        <f>Strains!Z40</f>
        <v>5.3925018121443822</v>
      </c>
      <c r="AA54" s="11">
        <f>Strains!AA40</f>
        <v>0.2401473172731996</v>
      </c>
      <c r="AB54" s="11">
        <f>Strains!AB40</f>
        <v>9.2840647402016141E-2</v>
      </c>
      <c r="AC54" s="11">
        <f>Strains!AC40</f>
        <v>9.9370534016649859E-2</v>
      </c>
      <c r="AD54" s="11">
        <f>Strains!AD40</f>
        <v>0.77264927658264315</v>
      </c>
      <c r="AE54" s="11"/>
      <c r="AF54" s="11"/>
      <c r="AG54" s="11" t="s">
        <v>281</v>
      </c>
      <c r="AH54" s="11">
        <v>0.3</v>
      </c>
      <c r="AI54" s="11">
        <f t="shared" ref="AI54:AI62" si="22">J54-116.8</f>
        <v>-9.3299999999999983</v>
      </c>
      <c r="AJ54" s="12">
        <f t="shared" ref="AJ54:AJ62" si="23">V54</f>
        <v>-90.405541643830716</v>
      </c>
      <c r="AK54" s="12">
        <f t="shared" ref="AK54:AK62" si="24">W54</f>
        <v>1.5711876872018832E-2</v>
      </c>
      <c r="AL54" s="12">
        <f t="shared" ref="AL54:AL62" si="25">X54</f>
        <v>0.84042568022197728</v>
      </c>
      <c r="AM54" s="12">
        <f t="shared" ref="AM54:AM62" si="26">Y54</f>
        <v>4.2145865361266903E-2</v>
      </c>
      <c r="AN54" s="13">
        <f t="shared" ref="AN54:AN62" si="27">(SIN(RADIANS(AP54/2))/SIN(RADIANS(AJ54/2))-1)*1000000</f>
        <v>-1235.9104092917185</v>
      </c>
      <c r="AO54" s="13">
        <f t="shared" ref="AO54:AO62" si="28">(SIN(RADIANS(AP54/2))/SIN(RADIANS((AJ54+AK54)/2))-1)*1000000-AN54</f>
        <v>136.00456871054598</v>
      </c>
      <c r="AP54" s="14">
        <f t="shared" ref="AP54:AP62" si="29">VLOOKUP(AG54,$AH$1:$AI$4,2,FALSE)</f>
        <v>-90.263000000000005</v>
      </c>
    </row>
    <row r="55" spans="1:42">
      <c r="A55" s="11">
        <f>Strains!A41</f>
        <v>40</v>
      </c>
      <c r="B55" s="11">
        <f>Strains!B41</f>
        <v>40</v>
      </c>
      <c r="C55" s="11">
        <f>Strains!C41</f>
        <v>980011</v>
      </c>
      <c r="D55" s="11">
        <f>Strains!D41</f>
        <v>41541.086256828705</v>
      </c>
      <c r="E55" s="11">
        <f>Strains!E41</f>
        <v>71.87</v>
      </c>
      <c r="F55" s="11">
        <f>Strains!F41</f>
        <v>35.935000000000002</v>
      </c>
      <c r="G55" s="11">
        <f>Strains!G41</f>
        <v>-45.1</v>
      </c>
      <c r="H55" s="11">
        <f>Strains!H41</f>
        <v>-90.2</v>
      </c>
      <c r="I55" s="11">
        <f>Strains!I41</f>
        <v>5.5</v>
      </c>
      <c r="J55" s="11">
        <f>Strains!J41</f>
        <v>107.8</v>
      </c>
      <c r="K55" s="11">
        <f>Strains!K41</f>
        <v>-11.897</v>
      </c>
      <c r="L55" s="11">
        <f>Strains!L41</f>
        <v>80</v>
      </c>
      <c r="M55" s="11">
        <f>Strains!M41</f>
        <v>0</v>
      </c>
      <c r="N55" s="11" t="str">
        <f>Strains!N41</f>
        <v>OFF</v>
      </c>
      <c r="O55" s="11">
        <f>Strains!O41</f>
        <v>32</v>
      </c>
      <c r="P55" s="11">
        <f>Strains!P41</f>
        <v>175000</v>
      </c>
      <c r="Q55" s="11">
        <f>Strains!Q41</f>
        <v>658</v>
      </c>
      <c r="R55" s="11">
        <f>Strains!R41</f>
        <v>242</v>
      </c>
      <c r="S55" s="11">
        <f>Strains!S41</f>
        <v>78</v>
      </c>
      <c r="T55" s="11">
        <f>Strains!T41</f>
        <v>8.2938959293513594</v>
      </c>
      <c r="U55" s="11">
        <f>Strains!U41</f>
        <v>0.39679002181268408</v>
      </c>
      <c r="V55" s="11">
        <f>Strains!V41</f>
        <v>-90.460151190181051</v>
      </c>
      <c r="W55" s="11">
        <f>Strains!W41</f>
        <v>2.272144040109576E-2</v>
      </c>
      <c r="X55" s="11">
        <f>Strains!X41</f>
        <v>1.0458826574517741</v>
      </c>
      <c r="Y55" s="11">
        <f>Strains!Y41</f>
        <v>6.8477295265887278E-2</v>
      </c>
      <c r="Z55" s="11">
        <f>Strains!Z41</f>
        <v>6.3238346098304126</v>
      </c>
      <c r="AA55" s="11">
        <f>Strains!AA41</f>
        <v>0.45931910658640501</v>
      </c>
      <c r="AB55" s="11">
        <f>Strains!AB41</f>
        <v>0.32479905042404983</v>
      </c>
      <c r="AC55" s="11">
        <f>Strains!AC41</f>
        <v>0.1690477047015525</v>
      </c>
      <c r="AD55" s="11">
        <f>Strains!AD41</f>
        <v>0.79755707850926483</v>
      </c>
      <c r="AE55" s="11"/>
      <c r="AF55" s="11"/>
      <c r="AG55" s="11" t="s">
        <v>281</v>
      </c>
      <c r="AH55" s="11">
        <v>0.3</v>
      </c>
      <c r="AI55" s="11">
        <f t="shared" si="22"/>
        <v>-9</v>
      </c>
      <c r="AJ55" s="12">
        <f t="shared" si="23"/>
        <v>-90.460151190181051</v>
      </c>
      <c r="AK55" s="12">
        <f t="shared" si="24"/>
        <v>2.272144040109576E-2</v>
      </c>
      <c r="AL55" s="12">
        <f t="shared" si="25"/>
        <v>1.0458826574517741</v>
      </c>
      <c r="AM55" s="12">
        <f t="shared" si="26"/>
        <v>6.8477295265887278E-2</v>
      </c>
      <c r="AN55" s="13">
        <f t="shared" si="27"/>
        <v>-1708.1857015062151</v>
      </c>
      <c r="AO55" s="13">
        <f t="shared" si="28"/>
        <v>196.41816883086972</v>
      </c>
      <c r="AP55" s="14">
        <f t="shared" si="29"/>
        <v>-90.263000000000005</v>
      </c>
    </row>
    <row r="56" spans="1:42">
      <c r="A56" s="11">
        <f>Strains!A42</f>
        <v>41</v>
      </c>
      <c r="B56" s="11">
        <f>Strains!B42</f>
        <v>41</v>
      </c>
      <c r="C56" s="11">
        <f>Strains!C42</f>
        <v>980011</v>
      </c>
      <c r="D56" s="11">
        <f>Strains!D42</f>
        <v>41541.093955902776</v>
      </c>
      <c r="E56" s="11">
        <f>Strains!E42</f>
        <v>71.87</v>
      </c>
      <c r="F56" s="11">
        <f>Strains!F42</f>
        <v>35.935000000000002</v>
      </c>
      <c r="G56" s="11">
        <f>Strains!G42</f>
        <v>-45.1</v>
      </c>
      <c r="H56" s="11">
        <f>Strains!H42</f>
        <v>-90.2</v>
      </c>
      <c r="I56" s="11">
        <f>Strains!I42</f>
        <v>5.5</v>
      </c>
      <c r="J56" s="11">
        <f>Strains!J42</f>
        <v>108.13</v>
      </c>
      <c r="K56" s="11">
        <f>Strains!K42</f>
        <v>-11.965</v>
      </c>
      <c r="L56" s="11">
        <f>Strains!L42</f>
        <v>80</v>
      </c>
      <c r="M56" s="11">
        <f>Strains!M42</f>
        <v>0</v>
      </c>
      <c r="N56" s="11" t="str">
        <f>Strains!N42</f>
        <v>OFF</v>
      </c>
      <c r="O56" s="11">
        <f>Strains!O42</f>
        <v>32</v>
      </c>
      <c r="P56" s="11">
        <f>Strains!P42</f>
        <v>175000</v>
      </c>
      <c r="Q56" s="11">
        <f>Strains!Q42</f>
        <v>658</v>
      </c>
      <c r="R56" s="11">
        <f>Strains!R42</f>
        <v>254</v>
      </c>
      <c r="S56" s="11">
        <f>Strains!S42</f>
        <v>79</v>
      </c>
      <c r="T56" s="11">
        <f>Strains!T42</f>
        <v>6.5612051864879986</v>
      </c>
      <c r="U56" s="11">
        <f>Strains!U42</f>
        <v>0.50822203568922009</v>
      </c>
      <c r="V56" s="11">
        <f>Strains!V42</f>
        <v>-90.428708693215555</v>
      </c>
      <c r="W56" s="11">
        <f>Strains!W42</f>
        <v>2.8137518324718218E-2</v>
      </c>
      <c r="X56" s="11">
        <f>Strains!X42</f>
        <v>0.82628027114505831</v>
      </c>
      <c r="Y56" s="11">
        <f>Strains!Y42</f>
        <v>7.6015035700967709E-2</v>
      </c>
      <c r="Z56" s="11">
        <f>Strains!Z42</f>
        <v>5.8050801567157775</v>
      </c>
      <c r="AA56" s="11">
        <f>Strains!AA42</f>
        <v>0.38648802159506568</v>
      </c>
      <c r="AB56" s="11">
        <f>Strains!AB42</f>
        <v>0.16798116672992458</v>
      </c>
      <c r="AC56" s="11">
        <f>Strains!AC42</f>
        <v>0.15824381989002467</v>
      </c>
      <c r="AD56" s="11">
        <f>Strains!AD42</f>
        <v>1.2338974532449882</v>
      </c>
      <c r="AE56" s="11"/>
      <c r="AF56" s="11"/>
      <c r="AG56" s="11" t="s">
        <v>281</v>
      </c>
      <c r="AH56" s="11">
        <v>0.3</v>
      </c>
      <c r="AI56" s="11">
        <f t="shared" si="22"/>
        <v>-8.6700000000000017</v>
      </c>
      <c r="AJ56" s="12">
        <f t="shared" si="23"/>
        <v>-90.428708693215555</v>
      </c>
      <c r="AK56" s="12">
        <f t="shared" si="24"/>
        <v>2.8137518324718218E-2</v>
      </c>
      <c r="AL56" s="12">
        <f t="shared" si="25"/>
        <v>0.82628027114505831</v>
      </c>
      <c r="AM56" s="12">
        <f t="shared" si="26"/>
        <v>7.6015035700967709E-2</v>
      </c>
      <c r="AN56" s="13">
        <f t="shared" si="27"/>
        <v>-1436.3463758718665</v>
      </c>
      <c r="AO56" s="13">
        <f t="shared" si="28"/>
        <v>243.45512086720873</v>
      </c>
      <c r="AP56" s="14">
        <f t="shared" si="29"/>
        <v>-90.263000000000005</v>
      </c>
    </row>
    <row r="57" spans="1:42">
      <c r="A57" s="11">
        <f>Strains!A43</f>
        <v>42</v>
      </c>
      <c r="B57" s="11">
        <f>Strains!B43</f>
        <v>42</v>
      </c>
      <c r="C57" s="11">
        <f>Strains!C43</f>
        <v>980011</v>
      </c>
      <c r="D57" s="11">
        <f>Strains!D43</f>
        <v>41541.101656365739</v>
      </c>
      <c r="E57" s="11">
        <f>Strains!E43</f>
        <v>71.87</v>
      </c>
      <c r="F57" s="11">
        <f>Strains!F43</f>
        <v>35.935000000000002</v>
      </c>
      <c r="G57" s="11">
        <f>Strains!G43</f>
        <v>-45.1</v>
      </c>
      <c r="H57" s="11">
        <f>Strains!H43</f>
        <v>-90.2</v>
      </c>
      <c r="I57" s="11">
        <f>Strains!I43</f>
        <v>5.5</v>
      </c>
      <c r="J57" s="11">
        <f>Strains!J43</f>
        <v>108.46</v>
      </c>
      <c r="K57" s="11">
        <f>Strains!K43</f>
        <v>-12.032999999999999</v>
      </c>
      <c r="L57" s="11">
        <f>Strains!L43</f>
        <v>80</v>
      </c>
      <c r="M57" s="11">
        <f>Strains!M43</f>
        <v>0</v>
      </c>
      <c r="N57" s="11" t="str">
        <f>Strains!N43</f>
        <v>OFF</v>
      </c>
      <c r="O57" s="11">
        <f>Strains!O43</f>
        <v>32</v>
      </c>
      <c r="P57" s="11">
        <f>Strains!P43</f>
        <v>235000</v>
      </c>
      <c r="Q57" s="11">
        <f>Strains!Q43</f>
        <v>887</v>
      </c>
      <c r="R57" s="11">
        <f>Strains!R43</f>
        <v>298</v>
      </c>
      <c r="S57" s="11">
        <f>Strains!S43</f>
        <v>105</v>
      </c>
      <c r="T57" s="11">
        <f>Strains!T43</f>
        <v>5.9071679628126743</v>
      </c>
      <c r="U57" s="11">
        <f>Strains!U43</f>
        <v>0.37346680432050305</v>
      </c>
      <c r="V57" s="11">
        <f>Strains!V43</f>
        <v>-90.244096423221521</v>
      </c>
      <c r="W57" s="11">
        <f>Strains!W43</f>
        <v>2.6587651044486328E-2</v>
      </c>
      <c r="X57" s="11">
        <f>Strains!X43</f>
        <v>0.93642230053563391</v>
      </c>
      <c r="Y57" s="11">
        <f>Strains!Y43</f>
        <v>7.1900762149058578E-2</v>
      </c>
      <c r="Z57" s="11">
        <f>Strains!Z43</f>
        <v>5.8008773334967652</v>
      </c>
      <c r="AA57" s="11">
        <f>Strains!AA43</f>
        <v>0.28471832903268623</v>
      </c>
      <c r="AB57" s="11">
        <f>Strains!AB43</f>
        <v>0.25815163155146004</v>
      </c>
      <c r="AC57" s="11">
        <f>Strains!AC43</f>
        <v>0.12041655944135025</v>
      </c>
      <c r="AD57" s="11">
        <f>Strains!AD43</f>
        <v>1.0434317431657836</v>
      </c>
      <c r="AE57" s="11"/>
      <c r="AF57" s="11"/>
      <c r="AG57" s="11" t="s">
        <v>281</v>
      </c>
      <c r="AH57" s="11">
        <v>0.3</v>
      </c>
      <c r="AI57" s="11">
        <f t="shared" si="22"/>
        <v>-8.3400000000000034</v>
      </c>
      <c r="AJ57" s="12">
        <f t="shared" si="23"/>
        <v>-90.244096423221521</v>
      </c>
      <c r="AK57" s="12">
        <f t="shared" si="24"/>
        <v>2.6587651044486328E-2</v>
      </c>
      <c r="AL57" s="12">
        <f t="shared" si="25"/>
        <v>0.93642230053563391</v>
      </c>
      <c r="AM57" s="12">
        <f t="shared" si="26"/>
        <v>7.1900762149058578E-2</v>
      </c>
      <c r="AN57" s="13">
        <f t="shared" si="27"/>
        <v>164.24991557895117</v>
      </c>
      <c r="AO57" s="13">
        <f t="shared" si="28"/>
        <v>231.1529263925305</v>
      </c>
      <c r="AP57" s="14">
        <f t="shared" si="29"/>
        <v>-90.263000000000005</v>
      </c>
    </row>
    <row r="58" spans="1:42">
      <c r="A58" s="11">
        <f>Strains!A48</f>
        <v>47</v>
      </c>
      <c r="B58" s="11">
        <f>Strains!B48</f>
        <v>47</v>
      </c>
      <c r="C58" s="11">
        <f>Strains!C48</f>
        <v>980011</v>
      </c>
      <c r="D58" s="11">
        <f>Strains!D48</f>
        <v>41541.148124189815</v>
      </c>
      <c r="E58" s="11">
        <f>Strains!E48</f>
        <v>71.87</v>
      </c>
      <c r="F58" s="11">
        <f>Strains!F48</f>
        <v>35.935000000000002</v>
      </c>
      <c r="G58" s="11">
        <f>Strains!G48</f>
        <v>-45.1</v>
      </c>
      <c r="H58" s="11">
        <f>Strains!H48</f>
        <v>-90.2</v>
      </c>
      <c r="I58" s="11">
        <f>Strains!I48</f>
        <v>5.5</v>
      </c>
      <c r="J58" s="11">
        <f>Strains!J48</f>
        <v>125.14</v>
      </c>
      <c r="K58" s="11">
        <f>Strains!K48</f>
        <v>-12.202999999999999</v>
      </c>
      <c r="L58" s="11">
        <f>Strains!L48</f>
        <v>80</v>
      </c>
      <c r="M58" s="11">
        <f>Strains!M48</f>
        <v>0</v>
      </c>
      <c r="N58" s="11" t="str">
        <f>Strains!N48</f>
        <v>OFF</v>
      </c>
      <c r="O58" s="11">
        <f>Strains!O48</f>
        <v>32</v>
      </c>
      <c r="P58" s="11">
        <f>Strains!P48</f>
        <v>235000</v>
      </c>
      <c r="Q58" s="11">
        <f>Strains!Q48</f>
        <v>884</v>
      </c>
      <c r="R58" s="11">
        <f>Strains!R48</f>
        <v>296</v>
      </c>
      <c r="S58" s="11">
        <f>Strains!S48</f>
        <v>89</v>
      </c>
      <c r="T58" s="11">
        <f>Strains!T48</f>
        <v>7.0562849367074891</v>
      </c>
      <c r="U58" s="11">
        <f>Strains!U48</f>
        <v>0.46161171462153788</v>
      </c>
      <c r="V58" s="11">
        <f>Strains!V48</f>
        <v>-90.188856283496079</v>
      </c>
      <c r="W58" s="11">
        <f>Strains!W48</f>
        <v>3.6495987848778298E-2</v>
      </c>
      <c r="X58" s="11">
        <f>Strains!X48</f>
        <v>1.1842737965865533</v>
      </c>
      <c r="Y58" s="11">
        <f>Strains!Y48</f>
        <v>0.10661521990154027</v>
      </c>
      <c r="Z58" s="11">
        <f>Strains!Z48</f>
        <v>7.1909171676901984</v>
      </c>
      <c r="AA58" s="11">
        <f>Strains!AA48</f>
        <v>0.48798424434143595</v>
      </c>
      <c r="AB58" s="11">
        <f>Strains!AB48</f>
        <v>0.20051231527215527</v>
      </c>
      <c r="AC58" s="11">
        <f>Strains!AC48</f>
        <v>0.18032527789843295</v>
      </c>
      <c r="AD58" s="11">
        <f>Strains!AD48</f>
        <v>1.1036379085737851</v>
      </c>
      <c r="AE58" s="11"/>
      <c r="AF58" s="11"/>
      <c r="AG58" s="11" t="s">
        <v>281</v>
      </c>
      <c r="AH58" s="11">
        <v>0.3</v>
      </c>
      <c r="AI58" s="11">
        <f t="shared" si="22"/>
        <v>8.3400000000000034</v>
      </c>
      <c r="AJ58" s="12">
        <f t="shared" si="23"/>
        <v>-90.188856283496079</v>
      </c>
      <c r="AK58" s="12">
        <f t="shared" si="24"/>
        <v>3.6495987848778298E-2</v>
      </c>
      <c r="AL58" s="12">
        <f t="shared" si="25"/>
        <v>1.1842737965865533</v>
      </c>
      <c r="AM58" s="12">
        <f t="shared" si="26"/>
        <v>0.10661521990154027</v>
      </c>
      <c r="AN58" s="13">
        <f t="shared" si="27"/>
        <v>644.68742345158421</v>
      </c>
      <c r="AO58" s="13">
        <f t="shared" si="28"/>
        <v>317.79580575630462</v>
      </c>
      <c r="AP58" s="14">
        <f t="shared" si="29"/>
        <v>-90.263000000000005</v>
      </c>
    </row>
    <row r="59" spans="1:42">
      <c r="A59" s="11">
        <f>Strains!A49</f>
        <v>48</v>
      </c>
      <c r="B59" s="11">
        <f>Strains!B49</f>
        <v>48</v>
      </c>
      <c r="C59" s="11">
        <f>Strains!C49</f>
        <v>980011</v>
      </c>
      <c r="D59" s="11">
        <f>Strains!D49</f>
        <v>41541.158445023146</v>
      </c>
      <c r="E59" s="11">
        <f>Strains!E49</f>
        <v>71.87</v>
      </c>
      <c r="F59" s="11">
        <f>Strains!F49</f>
        <v>35.935000000000002</v>
      </c>
      <c r="G59" s="11">
        <f>Strains!G49</f>
        <v>-45.1</v>
      </c>
      <c r="H59" s="11">
        <f>Strains!H49</f>
        <v>-90.2</v>
      </c>
      <c r="I59" s="11">
        <f>Strains!I49</f>
        <v>5.5</v>
      </c>
      <c r="J59" s="11">
        <f>Strains!J49</f>
        <v>125.47</v>
      </c>
      <c r="K59" s="11">
        <f>Strains!K49</f>
        <v>-12.156000000000001</v>
      </c>
      <c r="L59" s="11">
        <f>Strains!L49</f>
        <v>80</v>
      </c>
      <c r="M59" s="11">
        <f>Strains!M49</f>
        <v>0</v>
      </c>
      <c r="N59" s="11" t="str">
        <f>Strains!N49</f>
        <v>OFF</v>
      </c>
      <c r="O59" s="11">
        <f>Strains!O49</f>
        <v>32</v>
      </c>
      <c r="P59" s="11">
        <f>Strains!P49</f>
        <v>235000</v>
      </c>
      <c r="Q59" s="11">
        <f>Strains!Q49</f>
        <v>883</v>
      </c>
      <c r="R59" s="11">
        <f>Strains!R49</f>
        <v>278</v>
      </c>
      <c r="S59" s="11">
        <f>Strains!S49</f>
        <v>99</v>
      </c>
      <c r="T59" s="11">
        <f>Strains!T49</f>
        <v>5.8746557949212654</v>
      </c>
      <c r="U59" s="11">
        <f>Strains!U49</f>
        <v>0.29752878279998263</v>
      </c>
      <c r="V59" s="11">
        <f>Strains!V49</f>
        <v>-90.243116213673602</v>
      </c>
      <c r="W59" s="11">
        <f>Strains!W49</f>
        <v>2.3933440173352808E-2</v>
      </c>
      <c r="X59" s="11">
        <f>Strains!X49</f>
        <v>1.0144433196152498</v>
      </c>
      <c r="Y59" s="11">
        <f>Strains!Y49</f>
        <v>6.5898451988564019E-2</v>
      </c>
      <c r="Z59" s="11">
        <f>Strains!Z49</f>
        <v>6.2886755389401756</v>
      </c>
      <c r="AA59" s="11">
        <f>Strains!AA49</f>
        <v>0.26183452725660278</v>
      </c>
      <c r="AB59" s="11">
        <f>Strains!AB49</f>
        <v>0.21614916194899644</v>
      </c>
      <c r="AC59" s="11">
        <f>Strains!AC49</f>
        <v>0.10546440950897989</v>
      </c>
      <c r="AD59" s="11">
        <f>Strains!AD49</f>
        <v>0.8090197405636409</v>
      </c>
      <c r="AE59" s="11"/>
      <c r="AF59" s="11"/>
      <c r="AG59" s="11" t="s">
        <v>281</v>
      </c>
      <c r="AH59" s="11">
        <v>0.3</v>
      </c>
      <c r="AI59" s="11">
        <f t="shared" si="22"/>
        <v>8.6700000000000017</v>
      </c>
      <c r="AJ59" s="12">
        <f t="shared" si="23"/>
        <v>-90.243116213673602</v>
      </c>
      <c r="AK59" s="12">
        <f t="shared" si="24"/>
        <v>2.3933440173352808E-2</v>
      </c>
      <c r="AL59" s="12">
        <f t="shared" si="25"/>
        <v>1.0144433196152498</v>
      </c>
      <c r="AM59" s="12">
        <f t="shared" si="26"/>
        <v>6.5898451988564019E-2</v>
      </c>
      <c r="AN59" s="13">
        <f t="shared" si="27"/>
        <v>172.76900089435719</v>
      </c>
      <c r="AO59" s="13">
        <f t="shared" si="28"/>
        <v>208.0753401039193</v>
      </c>
      <c r="AP59" s="14">
        <f t="shared" si="29"/>
        <v>-90.263000000000005</v>
      </c>
    </row>
    <row r="60" spans="1:42">
      <c r="A60" s="11">
        <f>Strains!A50</f>
        <v>49</v>
      </c>
      <c r="B60" s="11">
        <f>Strains!B50</f>
        <v>49</v>
      </c>
      <c r="C60" s="11">
        <f>Strains!C50</f>
        <v>980011</v>
      </c>
      <c r="D60" s="11">
        <f>Strains!D50</f>
        <v>41541.168756944448</v>
      </c>
      <c r="E60" s="11">
        <f>Strains!E50</f>
        <v>71.87</v>
      </c>
      <c r="F60" s="11">
        <f>Strains!F50</f>
        <v>35.935000000000002</v>
      </c>
      <c r="G60" s="11">
        <f>Strains!G50</f>
        <v>-45.1</v>
      </c>
      <c r="H60" s="11">
        <f>Strains!H50</f>
        <v>-90.2</v>
      </c>
      <c r="I60" s="11">
        <f>Strains!I50</f>
        <v>5.5</v>
      </c>
      <c r="J60" s="11">
        <f>Strains!J50</f>
        <v>125.8</v>
      </c>
      <c r="K60" s="11">
        <f>Strains!K50</f>
        <v>-12.109</v>
      </c>
      <c r="L60" s="11">
        <f>Strains!L50</f>
        <v>80</v>
      </c>
      <c r="M60" s="11">
        <f>Strains!M50</f>
        <v>0</v>
      </c>
      <c r="N60" s="11" t="str">
        <f>Strains!N50</f>
        <v>OFF</v>
      </c>
      <c r="O60" s="11">
        <f>Strains!O50</f>
        <v>32</v>
      </c>
      <c r="P60" s="11">
        <f>Strains!P50</f>
        <v>235000</v>
      </c>
      <c r="Q60" s="11">
        <f>Strains!Q50</f>
        <v>883</v>
      </c>
      <c r="R60" s="11">
        <f>Strains!R50</f>
        <v>341</v>
      </c>
      <c r="S60" s="11">
        <f>Strains!S50</f>
        <v>106</v>
      </c>
      <c r="T60" s="11">
        <f>Strains!T50</f>
        <v>6.4969300400762853</v>
      </c>
      <c r="U60" s="11">
        <f>Strains!U50</f>
        <v>0.47581936031325972</v>
      </c>
      <c r="V60" s="11">
        <f>Strains!V50</f>
        <v>-90.390176211575252</v>
      </c>
      <c r="W60" s="11">
        <f>Strains!W50</f>
        <v>3.5202663286768861E-2</v>
      </c>
      <c r="X60" s="11">
        <f>Strains!X50</f>
        <v>1.0414404553854377</v>
      </c>
      <c r="Y60" s="11">
        <f>Strains!Y50</f>
        <v>0.10381619486658238</v>
      </c>
      <c r="Z60" s="11">
        <f>Strains!Z50</f>
        <v>6.8214433895457001</v>
      </c>
      <c r="AA60" s="11">
        <f>Strains!AA50</f>
        <v>0.51871560391661431</v>
      </c>
      <c r="AB60" s="11">
        <f>Strains!AB50</f>
        <v>0.1903907531675427</v>
      </c>
      <c r="AC60" s="11">
        <f>Strains!AC50</f>
        <v>0.19420998319257765</v>
      </c>
      <c r="AD60" s="11">
        <f>Strains!AD50</f>
        <v>1.1837288464415767</v>
      </c>
      <c r="AE60" s="11"/>
      <c r="AF60" s="11"/>
      <c r="AG60" s="11" t="s">
        <v>281</v>
      </c>
      <c r="AH60" s="11">
        <v>0.3</v>
      </c>
      <c r="AI60" s="11">
        <f t="shared" si="22"/>
        <v>9</v>
      </c>
      <c r="AJ60" s="12">
        <f t="shared" si="23"/>
        <v>-90.390176211575252</v>
      </c>
      <c r="AK60" s="12">
        <f t="shared" si="24"/>
        <v>3.5202663286768861E-2</v>
      </c>
      <c r="AL60" s="12">
        <f t="shared" si="25"/>
        <v>1.0414404553854377</v>
      </c>
      <c r="AM60" s="12">
        <f t="shared" si="26"/>
        <v>0.10381619486658238</v>
      </c>
      <c r="AN60" s="13">
        <f t="shared" si="27"/>
        <v>-1102.9053235257491</v>
      </c>
      <c r="AO60" s="13">
        <f t="shared" si="28"/>
        <v>304.91994935943899</v>
      </c>
      <c r="AP60" s="14">
        <f t="shared" si="29"/>
        <v>-90.263000000000005</v>
      </c>
    </row>
    <row r="61" spans="1:42">
      <c r="A61" s="11">
        <f>Strains!A51</f>
        <v>50</v>
      </c>
      <c r="B61" s="11">
        <f>Strains!B51</f>
        <v>50</v>
      </c>
      <c r="C61" s="11">
        <f>Strains!C51</f>
        <v>980011</v>
      </c>
      <c r="D61" s="11">
        <f>Strains!D51</f>
        <v>41541.179065625001</v>
      </c>
      <c r="E61" s="11">
        <f>Strains!E51</f>
        <v>71.87</v>
      </c>
      <c r="F61" s="11">
        <f>Strains!F51</f>
        <v>35.935000000000002</v>
      </c>
      <c r="G61" s="11">
        <f>Strains!G51</f>
        <v>-45.1</v>
      </c>
      <c r="H61" s="11">
        <f>Strains!H51</f>
        <v>-90.2</v>
      </c>
      <c r="I61" s="11">
        <f>Strains!I51</f>
        <v>5.5</v>
      </c>
      <c r="J61" s="11">
        <f>Strains!J51</f>
        <v>126.13</v>
      </c>
      <c r="K61" s="11">
        <f>Strains!K51</f>
        <v>-12.11</v>
      </c>
      <c r="L61" s="11">
        <f>Strains!L51</f>
        <v>80</v>
      </c>
      <c r="M61" s="11">
        <f>Strains!M51</f>
        <v>0</v>
      </c>
      <c r="N61" s="11" t="str">
        <f>Strains!N51</f>
        <v>OFF</v>
      </c>
      <c r="O61" s="11">
        <f>Strains!O51</f>
        <v>32</v>
      </c>
      <c r="P61" s="11">
        <f>Strains!P51</f>
        <v>175000</v>
      </c>
      <c r="Q61" s="11">
        <f>Strains!Q51</f>
        <v>658</v>
      </c>
      <c r="R61" s="11">
        <f>Strains!R51</f>
        <v>273</v>
      </c>
      <c r="S61" s="11">
        <f>Strains!S51</f>
        <v>80</v>
      </c>
      <c r="T61" s="11">
        <f>Strains!T51</f>
        <v>7.4786127307192354</v>
      </c>
      <c r="U61" s="11">
        <f>Strains!U51</f>
        <v>0.54966406000741197</v>
      </c>
      <c r="V61" s="11">
        <f>Strains!V51</f>
        <v>-90.460376673444372</v>
      </c>
      <c r="W61" s="11">
        <f>Strains!W51</f>
        <v>2.9242721304256848E-2</v>
      </c>
      <c r="X61" s="11">
        <f>Strains!X51</f>
        <v>0.88803195843554383</v>
      </c>
      <c r="Y61" s="11">
        <f>Strains!Y51</f>
        <v>8.1968454865365623E-2</v>
      </c>
      <c r="Z61" s="11">
        <f>Strains!Z51</f>
        <v>5.5541022284568289</v>
      </c>
      <c r="AA61" s="11">
        <f>Strains!AA51</f>
        <v>0.46884804489161874</v>
      </c>
      <c r="AB61" s="11">
        <f>Strains!AB51</f>
        <v>0.14327526372475169</v>
      </c>
      <c r="AC61" s="11">
        <f>Strains!AC51</f>
        <v>0.18611153897645058</v>
      </c>
      <c r="AD61" s="11">
        <f>Strains!AD51</f>
        <v>1.2777756381816539</v>
      </c>
      <c r="AE61" s="11"/>
      <c r="AF61" s="11"/>
      <c r="AG61" s="11" t="s">
        <v>281</v>
      </c>
      <c r="AH61" s="11">
        <v>0.3</v>
      </c>
      <c r="AI61" s="11">
        <f t="shared" si="22"/>
        <v>9.3299999999999983</v>
      </c>
      <c r="AJ61" s="12">
        <f t="shared" si="23"/>
        <v>-90.460376673444372</v>
      </c>
      <c r="AK61" s="12">
        <f t="shared" si="24"/>
        <v>2.9242721304256848E-2</v>
      </c>
      <c r="AL61" s="12">
        <f t="shared" si="25"/>
        <v>0.88803195843554383</v>
      </c>
      <c r="AM61" s="12">
        <f t="shared" si="26"/>
        <v>8.1968454865365623E-2</v>
      </c>
      <c r="AN61" s="13">
        <f t="shared" si="27"/>
        <v>-1710.1343342323937</v>
      </c>
      <c r="AO61" s="13">
        <f t="shared" si="28"/>
        <v>252.8121890293944</v>
      </c>
      <c r="AP61" s="14">
        <f t="shared" si="29"/>
        <v>-90.263000000000005</v>
      </c>
    </row>
    <row r="62" spans="1:42">
      <c r="A62" s="11">
        <f>Strains!A52</f>
        <v>51</v>
      </c>
      <c r="B62" s="11">
        <f>Strains!B52</f>
        <v>51</v>
      </c>
      <c r="C62" s="11">
        <f>Strains!C52</f>
        <v>980011</v>
      </c>
      <c r="D62" s="11">
        <f>Strains!D52</f>
        <v>41541.186869907404</v>
      </c>
      <c r="E62" s="11">
        <f>Strains!E52</f>
        <v>71.87</v>
      </c>
      <c r="F62" s="11">
        <f>Strains!F52</f>
        <v>35.935000000000002</v>
      </c>
      <c r="G62" s="11">
        <f>Strains!G52</f>
        <v>-45.1</v>
      </c>
      <c r="H62" s="11">
        <f>Strains!H52</f>
        <v>-90.2</v>
      </c>
      <c r="I62" s="11">
        <f>Strains!I52</f>
        <v>5.5</v>
      </c>
      <c r="J62" s="11">
        <f>Strains!J52</f>
        <v>126.46</v>
      </c>
      <c r="K62" s="11">
        <f>Strains!K52</f>
        <v>-12.112</v>
      </c>
      <c r="L62" s="11">
        <f>Strains!L52</f>
        <v>80</v>
      </c>
      <c r="M62" s="11">
        <f>Strains!M52</f>
        <v>0</v>
      </c>
      <c r="N62" s="11" t="str">
        <f>Strains!N52</f>
        <v>OFF</v>
      </c>
      <c r="O62" s="11">
        <f>Strains!O52</f>
        <v>32</v>
      </c>
      <c r="P62" s="11">
        <f>Strains!P52</f>
        <v>175000</v>
      </c>
      <c r="Q62" s="11">
        <f>Strains!Q52</f>
        <v>662</v>
      </c>
      <c r="R62" s="11">
        <f>Strains!R52</f>
        <v>252</v>
      </c>
      <c r="S62" s="11">
        <f>Strains!S52</f>
        <v>86</v>
      </c>
      <c r="T62" s="11">
        <f>Strains!T52</f>
        <v>7.7337217607665973</v>
      </c>
      <c r="U62" s="11">
        <f>Strains!U52</f>
        <v>0.52409368338084972</v>
      </c>
      <c r="V62" s="11">
        <f>Strains!V52</f>
        <v>-90.47773656883308</v>
      </c>
      <c r="W62" s="11">
        <f>Strains!W52</f>
        <v>2.7708380487923536E-2</v>
      </c>
      <c r="X62" s="11">
        <f>Strains!X52</f>
        <v>0.91313412516019166</v>
      </c>
      <c r="Y62" s="11">
        <f>Strains!Y52</f>
        <v>7.760376005420519E-2</v>
      </c>
      <c r="Z62" s="11">
        <f>Strains!Z52</f>
        <v>5.8205854822244651</v>
      </c>
      <c r="AA62" s="11">
        <f>Strains!AA52</f>
        <v>0.4815241987079118</v>
      </c>
      <c r="AB62" s="11">
        <f>Strains!AB52</f>
        <v>0.13859825064394699</v>
      </c>
      <c r="AC62" s="11">
        <f>Strains!AC52</f>
        <v>0.18947565365344948</v>
      </c>
      <c r="AD62" s="11">
        <f>Strains!AD52</f>
        <v>1.1780300837190052</v>
      </c>
      <c r="AE62" s="11"/>
      <c r="AF62" s="11"/>
      <c r="AG62" s="11" t="s">
        <v>281</v>
      </c>
      <c r="AH62" s="11">
        <v>0.3</v>
      </c>
      <c r="AI62" s="11">
        <f t="shared" si="22"/>
        <v>9.6599999999999966</v>
      </c>
      <c r="AJ62" s="12">
        <f t="shared" si="23"/>
        <v>-90.47773656883308</v>
      </c>
      <c r="AK62" s="12">
        <f t="shared" si="24"/>
        <v>2.7708380487923536E-2</v>
      </c>
      <c r="AL62" s="12">
        <f t="shared" si="25"/>
        <v>0.91313412516019166</v>
      </c>
      <c r="AM62" s="12">
        <f t="shared" si="26"/>
        <v>7.760376005420519E-2</v>
      </c>
      <c r="AN62" s="13">
        <f t="shared" si="27"/>
        <v>-1860.1246034242181</v>
      </c>
      <c r="AO62" s="13">
        <f t="shared" si="28"/>
        <v>239.43399004910952</v>
      </c>
      <c r="AP62" s="14">
        <f t="shared" si="29"/>
        <v>-90.263000000000005</v>
      </c>
    </row>
    <row r="64" spans="1:42">
      <c r="A64" s="15">
        <f>Strains!A18</f>
        <v>17</v>
      </c>
      <c r="B64" s="15">
        <f>Strains!B18</f>
        <v>17</v>
      </c>
      <c r="C64" s="15">
        <f>Strains!C18</f>
        <v>980011</v>
      </c>
      <c r="D64" s="15">
        <f>Strains!D18</f>
        <v>41540.88054351852</v>
      </c>
      <c r="E64" s="15">
        <f>Strains!E18</f>
        <v>71.87</v>
      </c>
      <c r="F64" s="15">
        <f>Strains!F18</f>
        <v>35.935000000000002</v>
      </c>
      <c r="G64" s="15">
        <f>Strains!G18</f>
        <v>-45.1</v>
      </c>
      <c r="H64" s="15">
        <f>Strains!H18</f>
        <v>-90.2</v>
      </c>
      <c r="I64" s="15">
        <f>Strains!I18</f>
        <v>5.5</v>
      </c>
      <c r="J64" s="15">
        <f>Strains!J18</f>
        <v>116.8</v>
      </c>
      <c r="K64" s="15">
        <f>Strains!K18</f>
        <v>-13.098000000000001</v>
      </c>
      <c r="L64" s="15">
        <f>Strains!L18</f>
        <v>80</v>
      </c>
      <c r="M64" s="15">
        <f>Strains!M18</f>
        <v>0</v>
      </c>
      <c r="N64" s="15" t="str">
        <f>Strains!N18</f>
        <v>OFF</v>
      </c>
      <c r="O64" s="15">
        <f>Strains!O18</f>
        <v>32</v>
      </c>
      <c r="P64" s="15">
        <f>Strains!P18</f>
        <v>235000</v>
      </c>
      <c r="Q64" s="15">
        <f>Strains!Q18</f>
        <v>878</v>
      </c>
      <c r="R64" s="15">
        <f>Strains!R18</f>
        <v>234</v>
      </c>
      <c r="S64" s="15">
        <f>Strains!S18</f>
        <v>102</v>
      </c>
      <c r="T64" s="15">
        <f>Strains!T18</f>
        <v>4.7394085146126264</v>
      </c>
      <c r="U64" s="15">
        <f>Strains!U18</f>
        <v>0.42364567608765291</v>
      </c>
      <c r="V64" s="15">
        <f>Strains!V18</f>
        <v>-89.923777421151826</v>
      </c>
      <c r="W64" s="15">
        <f>Strains!W18</f>
        <v>5.0941704883881361E-2</v>
      </c>
      <c r="X64" s="15">
        <f>Strains!X18</f>
        <v>1.2015226513658501</v>
      </c>
      <c r="Y64" s="15">
        <f>Strains!Y18</f>
        <v>0.14772604055679656</v>
      </c>
      <c r="Z64" s="15">
        <f>Strains!Z18</f>
        <v>6.6640927100608325</v>
      </c>
      <c r="AA64" s="15">
        <f>Strains!AA18</f>
        <v>0.33365091875947755</v>
      </c>
      <c r="AB64" s="15">
        <f>Strains!AB18</f>
        <v>0.64355748729300544</v>
      </c>
      <c r="AC64" s="15">
        <f>Strains!AC18</f>
        <v>0.17262541857216229</v>
      </c>
      <c r="AD64" s="15">
        <f>Strains!AD18</f>
        <v>1.0509617051217468</v>
      </c>
      <c r="AE64" s="15"/>
      <c r="AF64" s="15"/>
      <c r="AG64" s="15" t="s">
        <v>279</v>
      </c>
      <c r="AH64" s="15">
        <v>0.15</v>
      </c>
      <c r="AI64" s="15">
        <f>J64-116.8</f>
        <v>0</v>
      </c>
      <c r="AJ64" s="16">
        <f t="shared" ref="AJ64" si="30">V64</f>
        <v>-89.923777421151826</v>
      </c>
      <c r="AK64" s="16">
        <f t="shared" ref="AK64" si="31">W64</f>
        <v>5.0941704883881361E-2</v>
      </c>
      <c r="AL64" s="16">
        <f t="shared" ref="AL64" si="32">X64</f>
        <v>1.2015226513658501</v>
      </c>
      <c r="AM64" s="16">
        <f t="shared" ref="AM64" si="33">Y64</f>
        <v>0.14772604055679656</v>
      </c>
      <c r="AN64" s="17">
        <f t="shared" ref="AN64" si="34">(SIN(RADIANS(AP64/2))/SIN(RADIANS(AJ64/2))-1)*1000000</f>
        <v>1372.9106404734016</v>
      </c>
      <c r="AO64" s="17">
        <f t="shared" ref="AO64" si="35">(SIN(RADIANS(AP64/2))/SIN(RADIANS((AJ64+AK64)/2))-1)*1000000-AN64</f>
        <v>446.05070651204665</v>
      </c>
      <c r="AP64" s="18">
        <f t="shared" ref="AP64" si="36">VLOOKUP(AG64,$AH$1:$AI$4,2,FALSE)</f>
        <v>-90.081000000000003</v>
      </c>
    </row>
    <row r="65" spans="1:42">
      <c r="A65" s="15">
        <f>Strains!A69</f>
        <v>68</v>
      </c>
      <c r="B65" s="15">
        <f>Strains!B69</f>
        <v>53</v>
      </c>
      <c r="C65" s="15">
        <f>Strains!C69</f>
        <v>980011</v>
      </c>
      <c r="D65" s="15">
        <f>Strains!D69</f>
        <v>41541.422551620373</v>
      </c>
      <c r="E65" s="15">
        <f>Strains!E69</f>
        <v>71.87</v>
      </c>
      <c r="F65" s="15">
        <f>Strains!F69</f>
        <v>35.935000000000002</v>
      </c>
      <c r="G65" s="15">
        <f>Strains!G69</f>
        <v>-45.1</v>
      </c>
      <c r="H65" s="15">
        <f>Strains!H69</f>
        <v>-89.8</v>
      </c>
      <c r="I65" s="15">
        <f>Strains!I69</f>
        <v>7</v>
      </c>
      <c r="J65" s="15">
        <f>Strains!J69</f>
        <v>116.8</v>
      </c>
      <c r="K65" s="15">
        <f>Strains!K69</f>
        <v>-12.752000000000001</v>
      </c>
      <c r="L65" s="15">
        <f>Strains!L69</f>
        <v>80</v>
      </c>
      <c r="M65" s="15">
        <f>Strains!M69</f>
        <v>0</v>
      </c>
      <c r="N65" s="15" t="str">
        <f>Strains!N69</f>
        <v>OFF</v>
      </c>
      <c r="O65" s="15">
        <f>Strains!O69</f>
        <v>32</v>
      </c>
      <c r="P65" s="15">
        <f>Strains!P69</f>
        <v>276000</v>
      </c>
      <c r="Q65" s="15">
        <f>Strains!Q69</f>
        <v>1049</v>
      </c>
      <c r="R65" s="15">
        <f>Strains!R69</f>
        <v>300</v>
      </c>
      <c r="S65" s="15">
        <f>Strains!S69</f>
        <v>120</v>
      </c>
      <c r="T65" s="15">
        <f>Strains!T69</f>
        <v>5.3262929455049939</v>
      </c>
      <c r="U65" s="15">
        <f>Strains!U69</f>
        <v>0.31479547088915505</v>
      </c>
      <c r="V65" s="15">
        <f>Strains!V69</f>
        <v>-89.952860146793626</v>
      </c>
      <c r="W65" s="15">
        <f>Strains!W69</f>
        <v>3.0930606741140277E-2</v>
      </c>
      <c r="X65" s="15">
        <f>Strains!X69</f>
        <v>1.1282298402766078</v>
      </c>
      <c r="Y65" s="15">
        <f>Strains!Y69</f>
        <v>9.3335504108561354E-2</v>
      </c>
      <c r="Z65" s="15">
        <f>Strains!Z69</f>
        <v>6.6660061140300906</v>
      </c>
      <c r="AA65" s="15">
        <f>Strains!AA69</f>
        <v>0.37555884273006962</v>
      </c>
      <c r="AB65" s="15">
        <f>Strains!AB69</f>
        <v>0.38984937660339092</v>
      </c>
      <c r="AC65" s="15">
        <f>Strains!AC69</f>
        <v>0.13631760676567503</v>
      </c>
      <c r="AD65" s="15">
        <f>Strains!AD69</f>
        <v>0.84009062557024761</v>
      </c>
      <c r="AE65" s="15"/>
      <c r="AF65" s="15"/>
      <c r="AG65" s="15" t="s">
        <v>279</v>
      </c>
      <c r="AH65" s="15">
        <v>0.45</v>
      </c>
      <c r="AI65" s="15">
        <f>J65-116.8</f>
        <v>0</v>
      </c>
      <c r="AJ65" s="16">
        <f t="shared" ref="AJ65" si="37">V65</f>
        <v>-89.952860146793626</v>
      </c>
      <c r="AK65" s="16">
        <f t="shared" ref="AK65" si="38">W65</f>
        <v>3.0930606741140277E-2</v>
      </c>
      <c r="AL65" s="16">
        <f t="shared" ref="AL65" si="39">X65</f>
        <v>1.1282298402766078</v>
      </c>
      <c r="AM65" s="16">
        <f t="shared" ref="AM65" si="40">Y65</f>
        <v>9.3335504108561354E-2</v>
      </c>
      <c r="AN65" s="17">
        <f t="shared" ref="AN65" si="41">(SIN(RADIANS(AP65/2))/SIN(RADIANS(AJ65/2))-1)*1000000</f>
        <v>1118.526115594598</v>
      </c>
      <c r="AO65" s="17">
        <f t="shared" ref="AO65" si="42">(SIN(RADIANS(AP65/2))/SIN(RADIANS((AJ65+AK65)/2))-1)*1000000-AN65</f>
        <v>270.55435662792797</v>
      </c>
      <c r="AP65" s="18">
        <f t="shared" ref="AP65" si="43">VLOOKUP(AG65,$AH$1:$AI$4,2,FALSE)</f>
        <v>-90.081000000000003</v>
      </c>
    </row>
    <row r="66" spans="1:42">
      <c r="A66" s="15">
        <f>Strains!A54</f>
        <v>53</v>
      </c>
      <c r="B66" s="15">
        <f>Strains!B54</f>
        <v>54</v>
      </c>
      <c r="C66" s="15">
        <f>Strains!C54</f>
        <v>980011</v>
      </c>
      <c r="D66" s="15">
        <f>Strains!D54</f>
        <v>41541.194808101849</v>
      </c>
      <c r="E66" s="15">
        <f>Strains!E54</f>
        <v>71.87</v>
      </c>
      <c r="F66" s="15">
        <f>Strains!F54</f>
        <v>35.935000000000002</v>
      </c>
      <c r="G66" s="15">
        <f>Strains!G54</f>
        <v>-45.1</v>
      </c>
      <c r="H66" s="15">
        <f>Strains!H54</f>
        <v>-89.8</v>
      </c>
      <c r="I66" s="15">
        <f>Strains!I54</f>
        <v>7</v>
      </c>
      <c r="J66" s="15">
        <f>Strains!J54</f>
        <v>116.8</v>
      </c>
      <c r="K66" s="15">
        <f>Strains!K54</f>
        <v>-12.452</v>
      </c>
      <c r="L66" s="15">
        <f>Strains!L54</f>
        <v>80</v>
      </c>
      <c r="M66" s="15">
        <f>Strains!M54</f>
        <v>0</v>
      </c>
      <c r="N66" s="15" t="str">
        <f>Strains!N54</f>
        <v>OFF</v>
      </c>
      <c r="O66" s="15">
        <f>Strains!O54</f>
        <v>32</v>
      </c>
      <c r="P66" s="15">
        <f>Strains!P54</f>
        <v>230000</v>
      </c>
      <c r="Q66" s="15">
        <f>Strains!Q54</f>
        <v>866</v>
      </c>
      <c r="R66" s="15">
        <f>Strains!R54</f>
        <v>267</v>
      </c>
      <c r="S66" s="15">
        <f>Strains!S54</f>
        <v>106</v>
      </c>
      <c r="T66" s="15">
        <f>Strains!T54</f>
        <v>4.5833747913528962</v>
      </c>
      <c r="U66" s="15">
        <f>Strains!U54</f>
        <v>0.31702382271917978</v>
      </c>
      <c r="V66" s="15">
        <f>Strains!V54</f>
        <v>-89.836071975707583</v>
      </c>
      <c r="W66" s="15">
        <f>Strains!W54</f>
        <v>3.051799808395337E-2</v>
      </c>
      <c r="X66" s="15">
        <f>Strains!X54</f>
        <v>0.94651941369537884</v>
      </c>
      <c r="Y66" s="15">
        <f>Strains!Y54</f>
        <v>8.2176315044704504E-2</v>
      </c>
      <c r="Z66" s="15">
        <f>Strains!Z54</f>
        <v>6.0408546684520568</v>
      </c>
      <c r="AA66" s="15">
        <f>Strains!AA54</f>
        <v>0.25982724482490993</v>
      </c>
      <c r="AB66" s="15">
        <f>Strains!AB54</f>
        <v>0.21733083835847122</v>
      </c>
      <c r="AC66" s="15">
        <f>Strains!AC54</f>
        <v>0.10929707485155242</v>
      </c>
      <c r="AD66" s="15">
        <f>Strains!AD54</f>
        <v>0.9148741420093518</v>
      </c>
      <c r="AE66" s="15"/>
      <c r="AF66" s="15"/>
      <c r="AG66" s="15" t="s">
        <v>279</v>
      </c>
      <c r="AH66" s="15">
        <v>0.75</v>
      </c>
      <c r="AI66" s="15">
        <f t="shared" ref="AI66:AI70" si="44">J66-116.8</f>
        <v>0</v>
      </c>
      <c r="AJ66" s="16">
        <f t="shared" ref="AJ66:AJ70" si="45">V66</f>
        <v>-89.836071975707583</v>
      </c>
      <c r="AK66" s="16">
        <f t="shared" ref="AK66:AK70" si="46">W66</f>
        <v>3.051799808395337E-2</v>
      </c>
      <c r="AL66" s="16">
        <f t="shared" ref="AL66:AL70" si="47">X66</f>
        <v>0.94651941369537884</v>
      </c>
      <c r="AM66" s="16">
        <f t="shared" ref="AM66:AM70" si="48">Y66</f>
        <v>8.2176315044704504E-2</v>
      </c>
      <c r="AN66" s="17">
        <f t="shared" ref="AN66:AN70" si="49">(SIN(RADIANS(AP66/2))/SIN(RADIANS(AJ66/2))-1)*1000000</f>
        <v>2141.2384020109698</v>
      </c>
      <c r="AO66" s="17">
        <f t="shared" ref="AO66:AO70" si="50">(SIN(RADIANS(AP66/2))/SIN(RADIANS((AJ66+AK66)/2))-1)*1000000-AN66</f>
        <v>267.76177708387468</v>
      </c>
      <c r="AP66" s="18">
        <f t="shared" ref="AP66:AP70" si="51">VLOOKUP(AG66,$AH$1:$AI$4,2,FALSE)</f>
        <v>-90.081000000000003</v>
      </c>
    </row>
    <row r="67" spans="1:42">
      <c r="A67" s="15">
        <f>Strains!A55</f>
        <v>54</v>
      </c>
      <c r="B67" s="15">
        <f>Strains!B55</f>
        <v>55</v>
      </c>
      <c r="C67" s="15">
        <f>Strains!C55</f>
        <v>980011</v>
      </c>
      <c r="D67" s="15">
        <f>Strains!D55</f>
        <v>41541.204978819442</v>
      </c>
      <c r="E67" s="15">
        <f>Strains!E55</f>
        <v>71.87</v>
      </c>
      <c r="F67" s="15">
        <f>Strains!F55</f>
        <v>35.935000000000002</v>
      </c>
      <c r="G67" s="15">
        <f>Strains!G55</f>
        <v>-45.1</v>
      </c>
      <c r="H67" s="15">
        <f>Strains!H55</f>
        <v>-89.8</v>
      </c>
      <c r="I67" s="15">
        <f>Strains!I55</f>
        <v>7</v>
      </c>
      <c r="J67" s="15">
        <f>Strains!J55</f>
        <v>116.8</v>
      </c>
      <c r="K67" s="15">
        <f>Strains!K55</f>
        <v>-12.151999999999999</v>
      </c>
      <c r="L67" s="15">
        <f>Strains!L55</f>
        <v>80</v>
      </c>
      <c r="M67" s="15">
        <f>Strains!M55</f>
        <v>0</v>
      </c>
      <c r="N67" s="15" t="str">
        <f>Strains!N55</f>
        <v>OFF</v>
      </c>
      <c r="O67" s="15">
        <f>Strains!O55</f>
        <v>32</v>
      </c>
      <c r="P67" s="15">
        <f>Strains!P55</f>
        <v>230000</v>
      </c>
      <c r="Q67" s="15">
        <f>Strains!Q55</f>
        <v>868</v>
      </c>
      <c r="R67" s="15">
        <f>Strains!R55</f>
        <v>256</v>
      </c>
      <c r="S67" s="15">
        <f>Strains!S55</f>
        <v>96</v>
      </c>
      <c r="T67" s="15">
        <f>Strains!T55</f>
        <v>4.9823068203148164</v>
      </c>
      <c r="U67" s="15">
        <f>Strains!U55</f>
        <v>0.44696261035399459</v>
      </c>
      <c r="V67" s="15">
        <f>Strains!V55</f>
        <v>-89.954532381097394</v>
      </c>
      <c r="W67" s="15">
        <f>Strains!W55</f>
        <v>4.423195064116308E-2</v>
      </c>
      <c r="X67" s="15">
        <f>Strains!X55</f>
        <v>1.0576956388969652</v>
      </c>
      <c r="Y67" s="15">
        <f>Strains!Y55</f>
        <v>0.12942614766165103</v>
      </c>
      <c r="Z67" s="15">
        <f>Strains!Z55</f>
        <v>6.6427824240205009</v>
      </c>
      <c r="AA67" s="15">
        <f>Strains!AA55</f>
        <v>0.49092656391647627</v>
      </c>
      <c r="AB67" s="15">
        <f>Strains!AB55</f>
        <v>0.30533472847177306</v>
      </c>
      <c r="AC67" s="15">
        <f>Strains!AC55</f>
        <v>0.18508560916415062</v>
      </c>
      <c r="AD67" s="15">
        <f>Strains!AD55</f>
        <v>1.1514354778549412</v>
      </c>
      <c r="AE67" s="15"/>
      <c r="AF67" s="15"/>
      <c r="AG67" s="15" t="s">
        <v>279</v>
      </c>
      <c r="AH67" s="15">
        <v>1.05</v>
      </c>
      <c r="AI67" s="15">
        <f t="shared" si="44"/>
        <v>0</v>
      </c>
      <c r="AJ67" s="16">
        <f t="shared" si="45"/>
        <v>-89.954532381097394</v>
      </c>
      <c r="AK67" s="16">
        <f t="shared" si="46"/>
        <v>4.423195064116308E-2</v>
      </c>
      <c r="AL67" s="16">
        <f t="shared" si="47"/>
        <v>1.0576956388969652</v>
      </c>
      <c r="AM67" s="16">
        <f t="shared" si="48"/>
        <v>0.12942614766165103</v>
      </c>
      <c r="AN67" s="17">
        <f t="shared" si="49"/>
        <v>1103.9050911478832</v>
      </c>
      <c r="AO67" s="17">
        <f t="shared" si="50"/>
        <v>386.95354088358317</v>
      </c>
      <c r="AP67" s="18">
        <f t="shared" si="51"/>
        <v>-90.081000000000003</v>
      </c>
    </row>
    <row r="68" spans="1:42">
      <c r="A68" s="15">
        <f>Strains!A56</f>
        <v>55</v>
      </c>
      <c r="B68" s="15">
        <f>Strains!B56</f>
        <v>56</v>
      </c>
      <c r="C68" s="15">
        <f>Strains!C56</f>
        <v>980011</v>
      </c>
      <c r="D68" s="15">
        <f>Strains!D56</f>
        <v>41541.215112384256</v>
      </c>
      <c r="E68" s="15">
        <f>Strains!E56</f>
        <v>71.87</v>
      </c>
      <c r="F68" s="15">
        <f>Strains!F56</f>
        <v>35.935000000000002</v>
      </c>
      <c r="G68" s="15">
        <f>Strains!G56</f>
        <v>-45.1</v>
      </c>
      <c r="H68" s="15">
        <f>Strains!H56</f>
        <v>-89.8</v>
      </c>
      <c r="I68" s="15">
        <f>Strains!I56</f>
        <v>7</v>
      </c>
      <c r="J68" s="15">
        <f>Strains!J56</f>
        <v>116.8</v>
      </c>
      <c r="K68" s="15">
        <f>Strains!K56</f>
        <v>-11.852</v>
      </c>
      <c r="L68" s="15">
        <f>Strains!L56</f>
        <v>80</v>
      </c>
      <c r="M68" s="15">
        <f>Strains!M56</f>
        <v>0</v>
      </c>
      <c r="N68" s="15" t="str">
        <f>Strains!N56</f>
        <v>OFF</v>
      </c>
      <c r="O68" s="15">
        <f>Strains!O56</f>
        <v>32</v>
      </c>
      <c r="P68" s="15">
        <f>Strains!P56</f>
        <v>230000</v>
      </c>
      <c r="Q68" s="15">
        <f>Strains!Q56</f>
        <v>865</v>
      </c>
      <c r="R68" s="15">
        <f>Strains!R56</f>
        <v>266</v>
      </c>
      <c r="S68" s="15">
        <f>Strains!S56</f>
        <v>93</v>
      </c>
      <c r="T68" s="15">
        <f>Strains!T56</f>
        <v>5.676032172413831</v>
      </c>
      <c r="U68" s="15">
        <f>Strains!U56</f>
        <v>0.40091320356589838</v>
      </c>
      <c r="V68" s="15">
        <f>Strains!V56</f>
        <v>-89.935173796397038</v>
      </c>
      <c r="W68" s="15">
        <f>Strains!W56</f>
        <v>3.7281925698480801E-2</v>
      </c>
      <c r="X68" s="15">
        <f>Strains!X56</f>
        <v>1.1330255100090778</v>
      </c>
      <c r="Y68" s="15">
        <f>Strains!Y56</f>
        <v>0.11219711239920738</v>
      </c>
      <c r="Z68" s="15">
        <f>Strains!Z56</f>
        <v>7.2840566580163042</v>
      </c>
      <c r="AA68" s="15">
        <f>Strains!AA56</f>
        <v>0.47865717001376901</v>
      </c>
      <c r="AB68" s="15">
        <f>Strains!AB56</f>
        <v>9.3208388309471674E-2</v>
      </c>
      <c r="AC68" s="15">
        <f>Strains!AC56</f>
        <v>0.17231789689240451</v>
      </c>
      <c r="AD68" s="15">
        <f>Strains!AD56</f>
        <v>0.95864299112665974</v>
      </c>
      <c r="AE68" s="15"/>
      <c r="AF68" s="15"/>
      <c r="AG68" s="15" t="s">
        <v>279</v>
      </c>
      <c r="AH68" s="15">
        <v>1.35</v>
      </c>
      <c r="AI68" s="15">
        <f t="shared" si="44"/>
        <v>0</v>
      </c>
      <c r="AJ68" s="16">
        <f t="shared" si="45"/>
        <v>-89.935173796397038</v>
      </c>
      <c r="AK68" s="16">
        <f t="shared" si="46"/>
        <v>3.7281925698480801E-2</v>
      </c>
      <c r="AL68" s="16">
        <f t="shared" si="47"/>
        <v>1.1330255100090778</v>
      </c>
      <c r="AM68" s="16">
        <f t="shared" si="48"/>
        <v>0.11219711239920738</v>
      </c>
      <c r="AN68" s="17">
        <f t="shared" si="49"/>
        <v>1273.2042727043868</v>
      </c>
      <c r="AO68" s="17">
        <f t="shared" si="50"/>
        <v>326.2884744468231</v>
      </c>
      <c r="AP68" s="18">
        <f t="shared" si="51"/>
        <v>-90.081000000000003</v>
      </c>
    </row>
    <row r="69" spans="1:42">
      <c r="A69" s="15">
        <f>Strains!A57</f>
        <v>56</v>
      </c>
      <c r="B69" s="15">
        <f>Strains!B57</f>
        <v>57</v>
      </c>
      <c r="C69" s="15">
        <f>Strains!C57</f>
        <v>980011</v>
      </c>
      <c r="D69" s="15">
        <f>Strains!D57</f>
        <v>41541.225208449076</v>
      </c>
      <c r="E69" s="15">
        <f>Strains!E57</f>
        <v>71.87</v>
      </c>
      <c r="F69" s="15">
        <f>Strains!F57</f>
        <v>35.935000000000002</v>
      </c>
      <c r="G69" s="15">
        <f>Strains!G57</f>
        <v>-45.1</v>
      </c>
      <c r="H69" s="15">
        <f>Strains!H57</f>
        <v>-89.8</v>
      </c>
      <c r="I69" s="15">
        <f>Strains!I57</f>
        <v>7</v>
      </c>
      <c r="J69" s="15">
        <f>Strains!J57</f>
        <v>116.8</v>
      </c>
      <c r="K69" s="15">
        <f>Strains!K57</f>
        <v>-11.552</v>
      </c>
      <c r="L69" s="15">
        <f>Strains!L57</f>
        <v>80</v>
      </c>
      <c r="M69" s="15">
        <f>Strains!M57</f>
        <v>0</v>
      </c>
      <c r="N69" s="15" t="str">
        <f>Strains!N57</f>
        <v>OFF</v>
      </c>
      <c r="O69" s="15">
        <f>Strains!O57</f>
        <v>32</v>
      </c>
      <c r="P69" s="15">
        <f>Strains!P57</f>
        <v>230000</v>
      </c>
      <c r="Q69" s="15">
        <f>Strains!Q57</f>
        <v>865</v>
      </c>
      <c r="R69" s="15">
        <f>Strains!R57</f>
        <v>254</v>
      </c>
      <c r="S69" s="15">
        <f>Strains!S57</f>
        <v>109</v>
      </c>
      <c r="T69" s="15">
        <f>Strains!T57</f>
        <v>5.1701533303047977</v>
      </c>
      <c r="U69" s="15">
        <f>Strains!U57</f>
        <v>0.5453295310377213</v>
      </c>
      <c r="V69" s="15">
        <f>Strains!V57</f>
        <v>-89.98612884444519</v>
      </c>
      <c r="W69" s="15">
        <f>Strains!W57</f>
        <v>5.4544653069519708E-2</v>
      </c>
      <c r="X69" s="15">
        <f>Strains!X57</f>
        <v>1.1078179993184658</v>
      </c>
      <c r="Y69" s="15">
        <f>Strains!Y57</f>
        <v>0.16213959701114439</v>
      </c>
      <c r="Z69" s="15">
        <f>Strains!Z57</f>
        <v>7.1506593045738569</v>
      </c>
      <c r="AA69" s="15">
        <f>Strains!AA57</f>
        <v>0.66906845411115057</v>
      </c>
      <c r="AB69" s="15">
        <f>Strains!AB57</f>
        <v>8.4354609212738865E-2</v>
      </c>
      <c r="AC69" s="15">
        <f>Strains!AC57</f>
        <v>0.24216881751664351</v>
      </c>
      <c r="AD69" s="15">
        <f>Strains!AD57</f>
        <v>1.3172322716261666</v>
      </c>
      <c r="AE69" s="15"/>
      <c r="AF69" s="15"/>
      <c r="AG69" s="15" t="s">
        <v>279</v>
      </c>
      <c r="AH69" s="15">
        <v>1.65</v>
      </c>
      <c r="AI69" s="15">
        <f t="shared" si="44"/>
        <v>0</v>
      </c>
      <c r="AJ69" s="16">
        <f t="shared" si="45"/>
        <v>-89.98612884444519</v>
      </c>
      <c r="AK69" s="16">
        <f t="shared" si="46"/>
        <v>5.4544653069519708E-2</v>
      </c>
      <c r="AL69" s="16">
        <f t="shared" si="47"/>
        <v>1.1078179993184658</v>
      </c>
      <c r="AM69" s="16">
        <f t="shared" si="48"/>
        <v>0.16213959701114439</v>
      </c>
      <c r="AN69" s="17">
        <f t="shared" si="49"/>
        <v>827.7646635554969</v>
      </c>
      <c r="AO69" s="17">
        <f t="shared" si="50"/>
        <v>476.84168936257277</v>
      </c>
      <c r="AP69" s="18">
        <f t="shared" si="51"/>
        <v>-90.081000000000003</v>
      </c>
    </row>
    <row r="70" spans="1:42">
      <c r="A70" s="15">
        <f>Strains!A58</f>
        <v>57</v>
      </c>
      <c r="B70" s="15">
        <f>Strains!B58</f>
        <v>58</v>
      </c>
      <c r="C70" s="15">
        <f>Strains!C58</f>
        <v>980011</v>
      </c>
      <c r="D70" s="15">
        <f>Strains!D58</f>
        <v>41541.235348842594</v>
      </c>
      <c r="E70" s="15">
        <f>Strains!E58</f>
        <v>71.87</v>
      </c>
      <c r="F70" s="15">
        <f>Strains!F58</f>
        <v>35.935000000000002</v>
      </c>
      <c r="G70" s="15">
        <f>Strains!G58</f>
        <v>-45.1</v>
      </c>
      <c r="H70" s="15">
        <f>Strains!H58</f>
        <v>-89.8</v>
      </c>
      <c r="I70" s="15">
        <f>Strains!I58</f>
        <v>7</v>
      </c>
      <c r="J70" s="15">
        <f>Strains!J58</f>
        <v>116.8</v>
      </c>
      <c r="K70" s="15">
        <f>Strains!K58</f>
        <v>-11.252000000000001</v>
      </c>
      <c r="L70" s="15">
        <f>Strains!L58</f>
        <v>80</v>
      </c>
      <c r="M70" s="15">
        <f>Strains!M58</f>
        <v>0</v>
      </c>
      <c r="N70" s="15" t="str">
        <f>Strains!N58</f>
        <v>OFF</v>
      </c>
      <c r="O70" s="15">
        <f>Strains!O58</f>
        <v>32</v>
      </c>
      <c r="P70" s="15">
        <f>Strains!P58</f>
        <v>230000</v>
      </c>
      <c r="Q70" s="15">
        <f>Strains!Q58</f>
        <v>866</v>
      </c>
      <c r="R70" s="15">
        <f>Strains!R58</f>
        <v>257</v>
      </c>
      <c r="S70" s="15">
        <f>Strains!S58</f>
        <v>107</v>
      </c>
      <c r="T70" s="15">
        <f>Strains!T58</f>
        <v>5.3545153244381103</v>
      </c>
      <c r="U70" s="15">
        <f>Strains!U58</f>
        <v>0.53946217790873874</v>
      </c>
      <c r="V70" s="15">
        <f>Strains!V58</f>
        <v>-90.082173195827366</v>
      </c>
      <c r="W70" s="15">
        <f>Strains!W58</f>
        <v>4.9547095378393025E-2</v>
      </c>
      <c r="X70" s="15">
        <f>Strains!X58</f>
        <v>1.1045327566153791</v>
      </c>
      <c r="Y70" s="15">
        <f>Strains!Y58</f>
        <v>0.1573549099758505</v>
      </c>
      <c r="Z70" s="15">
        <f>Strains!Z58</f>
        <v>6.573560323576034</v>
      </c>
      <c r="AA70" s="15">
        <f>Strains!AA58</f>
        <v>0.73532658548018803</v>
      </c>
      <c r="AB70" s="15">
        <f>Strains!AB58</f>
        <v>0.3300098737905155</v>
      </c>
      <c r="AC70" s="15">
        <f>Strains!AC58</f>
        <v>0.26285715711538665</v>
      </c>
      <c r="AD70" s="15">
        <f>Strains!AD58</f>
        <v>1.2026096641825517</v>
      </c>
      <c r="AE70" s="15"/>
      <c r="AF70" s="15"/>
      <c r="AG70" s="15" t="s">
        <v>279</v>
      </c>
      <c r="AH70" s="15">
        <v>1.95</v>
      </c>
      <c r="AI70" s="15">
        <f t="shared" si="44"/>
        <v>0</v>
      </c>
      <c r="AJ70" s="16">
        <f t="shared" si="45"/>
        <v>-90.082173195827366</v>
      </c>
      <c r="AK70" s="16">
        <f t="shared" si="46"/>
        <v>4.9547095378393025E-2</v>
      </c>
      <c r="AL70" s="16">
        <f t="shared" si="47"/>
        <v>1.1045327566153791</v>
      </c>
      <c r="AM70" s="16">
        <f t="shared" si="48"/>
        <v>0.1573549099758505</v>
      </c>
      <c r="AN70" s="17">
        <f t="shared" si="49"/>
        <v>-10.223444547818872</v>
      </c>
      <c r="AO70" s="17">
        <f t="shared" si="50"/>
        <v>432.03592665297384</v>
      </c>
      <c r="AP70" s="18">
        <f t="shared" si="51"/>
        <v>-90.081000000000003</v>
      </c>
    </row>
    <row r="71" spans="1:42">
      <c r="A71" s="15">
        <f>Strains!A64</f>
        <v>63</v>
      </c>
      <c r="B71" s="15">
        <f>Strains!B64</f>
        <v>64</v>
      </c>
      <c r="C71" s="15">
        <f>Strains!C64</f>
        <v>980011</v>
      </c>
      <c r="D71" s="15">
        <f>Strains!D64</f>
        <v>41541.279105555557</v>
      </c>
      <c r="E71" s="15">
        <f>Strains!E64</f>
        <v>71.87</v>
      </c>
      <c r="F71" s="15">
        <f>Strains!F64</f>
        <v>35.935000000000002</v>
      </c>
      <c r="G71" s="15">
        <f>Strains!G64</f>
        <v>-45.1</v>
      </c>
      <c r="H71" s="15">
        <f>Strains!H64</f>
        <v>-90.2</v>
      </c>
      <c r="I71" s="15">
        <f>Strains!I64</f>
        <v>12</v>
      </c>
      <c r="J71" s="15">
        <f>Strains!J64</f>
        <v>116.8</v>
      </c>
      <c r="K71" s="15">
        <f>Strains!K64</f>
        <v>-10.702</v>
      </c>
      <c r="L71" s="15">
        <f>Strains!L64</f>
        <v>80</v>
      </c>
      <c r="M71" s="15">
        <f>Strains!M64</f>
        <v>0</v>
      </c>
      <c r="N71" s="15" t="str">
        <f>Strains!N64</f>
        <v>OFF</v>
      </c>
      <c r="O71" s="15">
        <f>Strains!O64</f>
        <v>32</v>
      </c>
      <c r="P71" s="15">
        <f>Strains!P64</f>
        <v>230000</v>
      </c>
      <c r="Q71" s="15">
        <f>Strains!Q64</f>
        <v>871</v>
      </c>
      <c r="R71" s="15">
        <f>Strains!R64</f>
        <v>248</v>
      </c>
      <c r="S71" s="15">
        <f>Strains!S64</f>
        <v>102</v>
      </c>
      <c r="T71" s="15">
        <f>Strains!T64</f>
        <v>5.2142236212781734</v>
      </c>
      <c r="U71" s="15">
        <f>Strains!U64</f>
        <v>0.38717274757975467</v>
      </c>
      <c r="V71" s="15">
        <f>Strains!V64</f>
        <v>-90.006904640261126</v>
      </c>
      <c r="W71" s="15">
        <f>Strains!W64</f>
        <v>4.0512958191912175E-2</v>
      </c>
      <c r="X71" s="15">
        <f>Strains!X64</f>
        <v>1.1290175624539891</v>
      </c>
      <c r="Y71" s="15">
        <f>Strains!Y64</f>
        <v>0.11238780413469394</v>
      </c>
      <c r="Z71" s="15">
        <f>Strains!Z64</f>
        <v>7.0275955364101526</v>
      </c>
      <c r="AA71" s="15">
        <f>Strains!AA64</f>
        <v>0.32367217716638064</v>
      </c>
      <c r="AB71" s="15">
        <f>Strains!AB64</f>
        <v>0.25331806276279129</v>
      </c>
      <c r="AC71" s="15">
        <f>Strains!AC64</f>
        <v>0.14729732876469417</v>
      </c>
      <c r="AD71" s="15">
        <f>Strains!AD64</f>
        <v>1.0029112702896392</v>
      </c>
      <c r="AE71" s="15"/>
      <c r="AF71" s="15"/>
      <c r="AG71" s="15" t="s">
        <v>279</v>
      </c>
      <c r="AH71" s="15">
        <v>2.5</v>
      </c>
      <c r="AI71" s="15">
        <f t="shared" ref="AI71" si="52">J71-116.8</f>
        <v>0</v>
      </c>
      <c r="AJ71" s="16">
        <f t="shared" ref="AJ71" si="53">V71</f>
        <v>-90.006904640261126</v>
      </c>
      <c r="AK71" s="16">
        <f t="shared" ref="AK71" si="54">W71</f>
        <v>4.0512958191912175E-2</v>
      </c>
      <c r="AL71" s="16">
        <f t="shared" ref="AL71" si="55">X71</f>
        <v>1.1290175624539891</v>
      </c>
      <c r="AM71" s="16">
        <f t="shared" ref="AM71" si="56">Y71</f>
        <v>0.11238780413469394</v>
      </c>
      <c r="AN71" s="17">
        <f t="shared" ref="AN71" si="57">(SIN(RADIANS(AP71/2))/SIN(RADIANS(AJ71/2))-1)*1000000</f>
        <v>646.3169838235583</v>
      </c>
      <c r="AO71" s="17">
        <f t="shared" ref="AO71" si="58">(SIN(RADIANS(AP71/2))/SIN(RADIANS((AJ71+AK71)/2))-1)*1000000-AN71</f>
        <v>353.91578587118386</v>
      </c>
      <c r="AP71" s="18">
        <f t="shared" ref="AP71" si="59">VLOOKUP(AG71,$AH$1:$AI$4,2,FALSE)</f>
        <v>-90.081000000000003</v>
      </c>
    </row>
    <row r="73" spans="1:42">
      <c r="A73" s="19">
        <f>Strains!A60</f>
        <v>59</v>
      </c>
      <c r="B73" s="19">
        <f>Strains!B60</f>
        <v>60</v>
      </c>
      <c r="C73" s="19">
        <f>Strains!C60</f>
        <v>980011</v>
      </c>
      <c r="D73" s="19">
        <f>Strains!D60</f>
        <v>41541.245651620367</v>
      </c>
      <c r="E73" s="19">
        <f>Strains!E60</f>
        <v>71.87</v>
      </c>
      <c r="F73" s="19">
        <f>Strains!F60</f>
        <v>35.935000000000002</v>
      </c>
      <c r="G73" s="19">
        <f>Strains!G60</f>
        <v>-45.1</v>
      </c>
      <c r="H73" s="19">
        <f>Strains!H60</f>
        <v>-90.2</v>
      </c>
      <c r="I73" s="19">
        <f>Strains!I60</f>
        <v>12</v>
      </c>
      <c r="J73" s="19">
        <f>Strains!J60</f>
        <v>100.8</v>
      </c>
      <c r="K73" s="19">
        <f>Strains!K60</f>
        <v>-9.91</v>
      </c>
      <c r="L73" s="19">
        <f>Strains!L60</f>
        <v>80</v>
      </c>
      <c r="M73" s="19">
        <f>Strains!M60</f>
        <v>0</v>
      </c>
      <c r="N73" s="19" t="str">
        <f>Strains!N60</f>
        <v>OFF</v>
      </c>
      <c r="O73" s="19">
        <f>Strains!O60</f>
        <v>32</v>
      </c>
      <c r="P73" s="19">
        <f>Strains!P60</f>
        <v>175000</v>
      </c>
      <c r="Q73" s="19">
        <f>Strains!Q60</f>
        <v>659</v>
      </c>
      <c r="R73" s="19">
        <f>Strains!R60</f>
        <v>277</v>
      </c>
      <c r="S73" s="19">
        <f>Strains!S60</f>
        <v>88</v>
      </c>
      <c r="T73" s="19">
        <f>Strains!T60</f>
        <v>7.9807243559507013</v>
      </c>
      <c r="U73" s="19">
        <f>Strains!U60</f>
        <v>0.39711778595231001</v>
      </c>
      <c r="V73" s="19">
        <f>Strains!V60</f>
        <v>-90.242877415485012</v>
      </c>
      <c r="W73" s="19">
        <f>Strains!W60</f>
        <v>1.8277301246226649E-2</v>
      </c>
      <c r="X73" s="19">
        <f>Strains!X60</f>
        <v>0.8422778321825739</v>
      </c>
      <c r="Y73" s="19">
        <f>Strains!Y60</f>
        <v>4.7177358212721274E-2</v>
      </c>
      <c r="Z73" s="19">
        <f>Strains!Z60</f>
        <v>4.9468339841266831</v>
      </c>
      <c r="AA73" s="19">
        <f>Strains!AA60</f>
        <v>0.24301872053345147</v>
      </c>
      <c r="AB73" s="19">
        <f>Strains!AB60</f>
        <v>0.31430931148779961</v>
      </c>
      <c r="AC73" s="19">
        <f>Strains!AC60</f>
        <v>0.10783819230618835</v>
      </c>
      <c r="AD73" s="19">
        <f>Strains!AD60</f>
        <v>0.94252297038298605</v>
      </c>
      <c r="AE73" s="19"/>
      <c r="AF73" s="19"/>
      <c r="AG73" s="19" t="s">
        <v>281</v>
      </c>
      <c r="AH73" s="19">
        <v>2.5</v>
      </c>
      <c r="AI73" s="19">
        <f t="shared" ref="AI73" si="60">J73-116.8</f>
        <v>-16</v>
      </c>
      <c r="AJ73" s="20">
        <f t="shared" ref="AJ73" si="61">V73</f>
        <v>-90.242877415485012</v>
      </c>
      <c r="AK73" s="20">
        <f t="shared" ref="AK73" si="62">W73</f>
        <v>1.8277301246226649E-2</v>
      </c>
      <c r="AL73" s="20">
        <f t="shared" ref="AL73" si="63">X73</f>
        <v>0.8422778321825739</v>
      </c>
      <c r="AM73" s="20">
        <f t="shared" ref="AM73" si="64">Y73</f>
        <v>4.7177358212721274E-2</v>
      </c>
      <c r="AN73" s="21">
        <f t="shared" ref="AN73" si="65">(SIN(RADIANS(AP73/2))/SIN(RADIANS(AJ73/2))-1)*1000000</f>
        <v>174.84444951865186</v>
      </c>
      <c r="AO73" s="21">
        <f t="shared" ref="AO73" si="66">(SIN(RADIANS(AP73/2))/SIN(RADIANS((AJ73+AK73)/2))-1)*1000000-AN73</f>
        <v>158.89058035578608</v>
      </c>
      <c r="AP73" s="22">
        <f t="shared" ref="AP73" si="67">VLOOKUP(AG73,$AH$1:$AI$4,2,FALSE)</f>
        <v>-90.263000000000005</v>
      </c>
    </row>
    <row r="74" spans="1:42">
      <c r="A74" s="19">
        <f>Strains!A61</f>
        <v>60</v>
      </c>
      <c r="B74" s="19">
        <f>Strains!B61</f>
        <v>61</v>
      </c>
      <c r="C74" s="19">
        <f>Strains!C61</f>
        <v>980011</v>
      </c>
      <c r="D74" s="19">
        <f>Strains!D61</f>
        <v>41541.253424768518</v>
      </c>
      <c r="E74" s="19">
        <f>Strains!E61</f>
        <v>71.87</v>
      </c>
      <c r="F74" s="19">
        <f>Strains!F61</f>
        <v>35.935000000000002</v>
      </c>
      <c r="G74" s="19">
        <f>Strains!G61</f>
        <v>-45.1</v>
      </c>
      <c r="H74" s="19">
        <f>Strains!H61</f>
        <v>-90.2</v>
      </c>
      <c r="I74" s="19">
        <f>Strains!I61</f>
        <v>12</v>
      </c>
      <c r="J74" s="19">
        <f>Strains!J61</f>
        <v>104.8</v>
      </c>
      <c r="K74" s="19">
        <f>Strains!K61</f>
        <v>-9.7850000000000001</v>
      </c>
      <c r="L74" s="19">
        <f>Strains!L61</f>
        <v>80</v>
      </c>
      <c r="M74" s="19">
        <f>Strains!M61</f>
        <v>0</v>
      </c>
      <c r="N74" s="19" t="str">
        <f>Strains!N61</f>
        <v>OFF</v>
      </c>
      <c r="O74" s="19">
        <f>Strains!O61</f>
        <v>32</v>
      </c>
      <c r="P74" s="19">
        <f>Strains!P61</f>
        <v>175000</v>
      </c>
      <c r="Q74" s="19">
        <f>Strains!Q61</f>
        <v>662</v>
      </c>
      <c r="R74" s="19">
        <f>Strains!R61</f>
        <v>289</v>
      </c>
      <c r="S74" s="19">
        <f>Strains!S61</f>
        <v>75</v>
      </c>
      <c r="T74" s="19">
        <f>Strains!T61</f>
        <v>7.4504200342804596</v>
      </c>
      <c r="U74" s="19">
        <f>Strains!U61</f>
        <v>0.39979386057224842</v>
      </c>
      <c r="V74" s="19">
        <f>Strains!V61</f>
        <v>-90.269280781256924</v>
      </c>
      <c r="W74" s="19">
        <f>Strains!W61</f>
        <v>1.7345708814354252E-2</v>
      </c>
      <c r="X74" s="19">
        <f>Strains!X61</f>
        <v>0.75461926552544645</v>
      </c>
      <c r="Y74" s="19">
        <f>Strains!Y61</f>
        <v>4.3908356816795238E-2</v>
      </c>
      <c r="Z74" s="19">
        <f>Strains!Z61</f>
        <v>4.6574282399100158</v>
      </c>
      <c r="AA74" s="19">
        <f>Strains!AA61</f>
        <v>0.2199985365146471</v>
      </c>
      <c r="AB74" s="19">
        <f>Strains!AB61</f>
        <v>0.2884130542440756</v>
      </c>
      <c r="AC74" s="19">
        <f>Strains!AC61</f>
        <v>0.10061011275572279</v>
      </c>
      <c r="AD74" s="19">
        <f>Strains!AD61</f>
        <v>0.98242228873687132</v>
      </c>
      <c r="AE74" s="19"/>
      <c r="AF74" s="19"/>
      <c r="AG74" s="19" t="s">
        <v>281</v>
      </c>
      <c r="AH74" s="19">
        <v>2.5</v>
      </c>
      <c r="AI74" s="19">
        <f t="shared" ref="AI74:AI82" si="68">J74-116.8</f>
        <v>-12</v>
      </c>
      <c r="AJ74" s="20">
        <f t="shared" ref="AJ74:AJ82" si="69">V74</f>
        <v>-90.269280781256924</v>
      </c>
      <c r="AK74" s="20">
        <f t="shared" ref="AK74:AK82" si="70">W74</f>
        <v>1.7345708814354252E-2</v>
      </c>
      <c r="AL74" s="20">
        <f t="shared" ref="AL74:AL82" si="71">X74</f>
        <v>0.75461926552544645</v>
      </c>
      <c r="AM74" s="20">
        <f t="shared" ref="AM74:AM82" si="72">Y74</f>
        <v>4.3908356816795238E-2</v>
      </c>
      <c r="AN74" s="21">
        <f t="shared" ref="AN74:AN82" si="73">(SIN(RADIANS(AP74/2))/SIN(RADIANS(AJ74/2))-1)*1000000</f>
        <v>-54.554663000638826</v>
      </c>
      <c r="AO74" s="21">
        <f t="shared" ref="AO74:AO82" si="74">(SIN(RADIANS(AP74/2))/SIN(RADIANS((AJ74+AK74)/2))-1)*1000000-AN74</f>
        <v>150.68605802581737</v>
      </c>
      <c r="AP74" s="22">
        <f t="shared" ref="AP74:AP82" si="75">VLOOKUP(AG74,$AH$1:$AI$4,2,FALSE)</f>
        <v>-90.263000000000005</v>
      </c>
    </row>
    <row r="75" spans="1:42">
      <c r="A75" s="19">
        <f>Strains!A62</f>
        <v>61</v>
      </c>
      <c r="B75" s="19">
        <f>Strains!B62</f>
        <v>62</v>
      </c>
      <c r="C75" s="19">
        <f>Strains!C62</f>
        <v>980011</v>
      </c>
      <c r="D75" s="19">
        <f>Strains!D62</f>
        <v>41541.26119016204</v>
      </c>
      <c r="E75" s="19">
        <f>Strains!E62</f>
        <v>71.87</v>
      </c>
      <c r="F75" s="19">
        <f>Strains!F62</f>
        <v>35.935000000000002</v>
      </c>
      <c r="G75" s="19">
        <f>Strains!G62</f>
        <v>-45.1</v>
      </c>
      <c r="H75" s="19">
        <f>Strains!H62</f>
        <v>-90.2</v>
      </c>
      <c r="I75" s="19">
        <f>Strains!I62</f>
        <v>12</v>
      </c>
      <c r="J75" s="19">
        <f>Strains!J62</f>
        <v>108.8</v>
      </c>
      <c r="K75" s="19">
        <f>Strains!K62</f>
        <v>-9.843</v>
      </c>
      <c r="L75" s="19">
        <f>Strains!L62</f>
        <v>80</v>
      </c>
      <c r="M75" s="19">
        <f>Strains!M62</f>
        <v>0</v>
      </c>
      <c r="N75" s="19" t="str">
        <f>Strains!N62</f>
        <v>OFF</v>
      </c>
      <c r="O75" s="19">
        <f>Strains!O62</f>
        <v>32</v>
      </c>
      <c r="P75" s="19">
        <f>Strains!P62</f>
        <v>175000</v>
      </c>
      <c r="Q75" s="19">
        <f>Strains!Q62</f>
        <v>660</v>
      </c>
      <c r="R75" s="19">
        <f>Strains!R62</f>
        <v>255</v>
      </c>
      <c r="S75" s="19">
        <f>Strains!S62</f>
        <v>87</v>
      </c>
      <c r="T75" s="19">
        <f>Strains!T62</f>
        <v>7.0018741635624826</v>
      </c>
      <c r="U75" s="19">
        <f>Strains!U62</f>
        <v>0.41539660949647123</v>
      </c>
      <c r="V75" s="19">
        <f>Strains!V62</f>
        <v>-90.287288910133086</v>
      </c>
      <c r="W75" s="19">
        <f>Strains!W62</f>
        <v>2.4725427650966837E-2</v>
      </c>
      <c r="X75" s="19">
        <f>Strains!X62</f>
        <v>0.91972630893317964</v>
      </c>
      <c r="Y75" s="19">
        <f>Strains!Y62</f>
        <v>6.6412164786734437E-2</v>
      </c>
      <c r="Z75" s="19">
        <f>Strains!Z62</f>
        <v>6.5266877964868222</v>
      </c>
      <c r="AA75" s="19">
        <f>Strains!AA62</f>
        <v>0.32606727989301137</v>
      </c>
      <c r="AB75" s="19">
        <f>Strains!AB62</f>
        <v>6.0396576671841964E-2</v>
      </c>
      <c r="AC75" s="19">
        <f>Strains!AC62</f>
        <v>0.13414564752628363</v>
      </c>
      <c r="AD75" s="19">
        <f>Strains!AD62</f>
        <v>0.9594441668492607</v>
      </c>
      <c r="AE75" s="19"/>
      <c r="AF75" s="19"/>
      <c r="AG75" s="19" t="s">
        <v>281</v>
      </c>
      <c r="AH75" s="19">
        <v>2.5</v>
      </c>
      <c r="AI75" s="19">
        <f t="shared" si="68"/>
        <v>-8</v>
      </c>
      <c r="AJ75" s="20">
        <f t="shared" si="69"/>
        <v>-90.287288910133086</v>
      </c>
      <c r="AK75" s="20">
        <f t="shared" si="70"/>
        <v>2.4725427650966837E-2</v>
      </c>
      <c r="AL75" s="20">
        <f t="shared" si="71"/>
        <v>0.91972630893317964</v>
      </c>
      <c r="AM75" s="20">
        <f t="shared" si="72"/>
        <v>6.6412164786734437E-2</v>
      </c>
      <c r="AN75" s="21">
        <f t="shared" si="73"/>
        <v>-210.92304429692899</v>
      </c>
      <c r="AO75" s="21">
        <f t="shared" si="74"/>
        <v>214.71495423941445</v>
      </c>
      <c r="AP75" s="22">
        <f t="shared" si="75"/>
        <v>-90.263000000000005</v>
      </c>
    </row>
    <row r="76" spans="1:42">
      <c r="A76" s="19">
        <f>Strains!A63</f>
        <v>62</v>
      </c>
      <c r="B76" s="19">
        <f>Strains!B63</f>
        <v>63</v>
      </c>
      <c r="C76" s="19">
        <f>Strains!C63</f>
        <v>980011</v>
      </c>
      <c r="D76" s="19">
        <f>Strains!D63</f>
        <v>41541.268924999997</v>
      </c>
      <c r="E76" s="19">
        <f>Strains!E63</f>
        <v>71.87</v>
      </c>
      <c r="F76" s="19">
        <f>Strains!F63</f>
        <v>35.935000000000002</v>
      </c>
      <c r="G76" s="19">
        <f>Strains!G63</f>
        <v>-45.1</v>
      </c>
      <c r="H76" s="19">
        <f>Strains!H63</f>
        <v>-90.2</v>
      </c>
      <c r="I76" s="19">
        <f>Strains!I63</f>
        <v>12</v>
      </c>
      <c r="J76" s="19">
        <f>Strains!J63</f>
        <v>112.8</v>
      </c>
      <c r="K76" s="19">
        <f>Strains!K63</f>
        <v>-10.419</v>
      </c>
      <c r="L76" s="19">
        <f>Strains!L63</f>
        <v>80</v>
      </c>
      <c r="M76" s="19">
        <f>Strains!M63</f>
        <v>0</v>
      </c>
      <c r="N76" s="19" t="str">
        <f>Strains!N63</f>
        <v>OFF</v>
      </c>
      <c r="O76" s="19">
        <f>Strains!O63</f>
        <v>32</v>
      </c>
      <c r="P76" s="19">
        <f>Strains!P63</f>
        <v>230000</v>
      </c>
      <c r="Q76" s="19">
        <f>Strains!Q63</f>
        <v>871</v>
      </c>
      <c r="R76" s="19">
        <f>Strains!R63</f>
        <v>262</v>
      </c>
      <c r="S76" s="19">
        <f>Strains!S63</f>
        <v>102</v>
      </c>
      <c r="T76" s="19">
        <f>Strains!T63</f>
        <v>8.6560899024415505</v>
      </c>
      <c r="U76" s="19">
        <f>Strains!U63</f>
        <v>0.61113806240841195</v>
      </c>
      <c r="V76" s="19">
        <f>Strains!V63</f>
        <v>-90.066563557416956</v>
      </c>
      <c r="W76" s="19">
        <f>Strains!W63</f>
        <v>4.6905910131551869E-2</v>
      </c>
      <c r="X76" s="19">
        <f>Strains!X63</f>
        <v>1.4896720765168909</v>
      </c>
      <c r="Y76" s="19">
        <f>Strains!Y63</f>
        <v>0.15678807060420827</v>
      </c>
      <c r="Z76" s="19">
        <f>Strains!Z63</f>
        <v>8.0364050813678034</v>
      </c>
      <c r="AA76" s="19">
        <f>Strains!AA63</f>
        <v>0.74797826164969716</v>
      </c>
      <c r="AB76" s="19">
        <f>Strains!AB63</f>
        <v>0.35568106634274044</v>
      </c>
      <c r="AC76" s="19">
        <f>Strains!AC63</f>
        <v>0.24801636261333826</v>
      </c>
      <c r="AD76" s="19">
        <f>Strains!AD63</f>
        <v>1.0528845926818549</v>
      </c>
      <c r="AE76" s="19"/>
      <c r="AF76" s="19"/>
      <c r="AG76" s="19" t="s">
        <v>279</v>
      </c>
      <c r="AH76" s="19">
        <v>2.5</v>
      </c>
      <c r="AI76" s="19">
        <f t="shared" si="68"/>
        <v>-4</v>
      </c>
      <c r="AJ76" s="20">
        <f t="shared" si="69"/>
        <v>-90.066563557416956</v>
      </c>
      <c r="AK76" s="20">
        <f t="shared" si="70"/>
        <v>4.6905910131551869E-2</v>
      </c>
      <c r="AL76" s="20">
        <f t="shared" si="71"/>
        <v>1.4896720765168909</v>
      </c>
      <c r="AM76" s="20">
        <f t="shared" si="72"/>
        <v>0.15678807060420827</v>
      </c>
      <c r="AN76" s="21">
        <f t="shared" si="73"/>
        <v>125.82751691492255</v>
      </c>
      <c r="AO76" s="21">
        <f t="shared" si="74"/>
        <v>409.15856101420007</v>
      </c>
      <c r="AP76" s="22">
        <f t="shared" si="75"/>
        <v>-90.081000000000003</v>
      </c>
    </row>
    <row r="77" spans="1:42">
      <c r="A77" s="19">
        <f>Strains!A64</f>
        <v>63</v>
      </c>
      <c r="B77" s="19">
        <f>Strains!B64</f>
        <v>64</v>
      </c>
      <c r="C77" s="19">
        <f>Strains!C64</f>
        <v>980011</v>
      </c>
      <c r="D77" s="19">
        <f>Strains!D64</f>
        <v>41541.279105555557</v>
      </c>
      <c r="E77" s="19">
        <f>Strains!E64</f>
        <v>71.87</v>
      </c>
      <c r="F77" s="19">
        <f>Strains!F64</f>
        <v>35.935000000000002</v>
      </c>
      <c r="G77" s="19">
        <f>Strains!G64</f>
        <v>-45.1</v>
      </c>
      <c r="H77" s="19">
        <f>Strains!H64</f>
        <v>-90.2</v>
      </c>
      <c r="I77" s="19">
        <f>Strains!I64</f>
        <v>12</v>
      </c>
      <c r="J77" s="19">
        <f>Strains!J64</f>
        <v>116.8</v>
      </c>
      <c r="K77" s="19">
        <f>Strains!K64</f>
        <v>-10.702</v>
      </c>
      <c r="L77" s="19">
        <f>Strains!L64</f>
        <v>80</v>
      </c>
      <c r="M77" s="19">
        <f>Strains!M64</f>
        <v>0</v>
      </c>
      <c r="N77" s="19" t="str">
        <f>Strains!N64</f>
        <v>OFF</v>
      </c>
      <c r="O77" s="19">
        <f>Strains!O64</f>
        <v>32</v>
      </c>
      <c r="P77" s="19">
        <f>Strains!P64</f>
        <v>230000</v>
      </c>
      <c r="Q77" s="19">
        <f>Strains!Q64</f>
        <v>871</v>
      </c>
      <c r="R77" s="19">
        <f>Strains!R64</f>
        <v>248</v>
      </c>
      <c r="S77" s="19">
        <f>Strains!S64</f>
        <v>102</v>
      </c>
      <c r="T77" s="19">
        <f>Strains!T64</f>
        <v>5.2142236212781734</v>
      </c>
      <c r="U77" s="19">
        <f>Strains!U64</f>
        <v>0.38717274757975467</v>
      </c>
      <c r="V77" s="19">
        <f>Strains!V64</f>
        <v>-90.006904640261126</v>
      </c>
      <c r="W77" s="19">
        <f>Strains!W64</f>
        <v>4.0512958191912175E-2</v>
      </c>
      <c r="X77" s="19">
        <f>Strains!X64</f>
        <v>1.1290175624539891</v>
      </c>
      <c r="Y77" s="19">
        <f>Strains!Y64</f>
        <v>0.11238780413469394</v>
      </c>
      <c r="Z77" s="19">
        <f>Strains!Z64</f>
        <v>7.0275955364101526</v>
      </c>
      <c r="AA77" s="19">
        <f>Strains!AA64</f>
        <v>0.32367217716638064</v>
      </c>
      <c r="AB77" s="19">
        <f>Strains!AB64</f>
        <v>0.25331806276279129</v>
      </c>
      <c r="AC77" s="19">
        <f>Strains!AC64</f>
        <v>0.14729732876469417</v>
      </c>
      <c r="AD77" s="19">
        <f>Strains!AD64</f>
        <v>1.0029112702896392</v>
      </c>
      <c r="AE77" s="19"/>
      <c r="AF77" s="19"/>
      <c r="AG77" s="19" t="s">
        <v>279</v>
      </c>
      <c r="AH77" s="19">
        <v>2.5</v>
      </c>
      <c r="AI77" s="19">
        <f t="shared" si="68"/>
        <v>0</v>
      </c>
      <c r="AJ77" s="20">
        <f t="shared" si="69"/>
        <v>-90.006904640261126</v>
      </c>
      <c r="AK77" s="20">
        <f t="shared" si="70"/>
        <v>4.0512958191912175E-2</v>
      </c>
      <c r="AL77" s="20">
        <f t="shared" si="71"/>
        <v>1.1290175624539891</v>
      </c>
      <c r="AM77" s="20">
        <f t="shared" si="72"/>
        <v>0.11238780413469394</v>
      </c>
      <c r="AN77" s="21">
        <f t="shared" si="73"/>
        <v>646.3169838235583</v>
      </c>
      <c r="AO77" s="21">
        <f t="shared" si="74"/>
        <v>353.91578587118386</v>
      </c>
      <c r="AP77" s="22">
        <f t="shared" si="75"/>
        <v>-90.081000000000003</v>
      </c>
    </row>
    <row r="78" spans="1:42">
      <c r="A78" s="19">
        <f>Strains!A65</f>
        <v>64</v>
      </c>
      <c r="B78" s="19">
        <f>Strains!B65</f>
        <v>65</v>
      </c>
      <c r="C78" s="19">
        <f>Strains!C65</f>
        <v>980011</v>
      </c>
      <c r="D78" s="19">
        <f>Strains!D65</f>
        <v>41541.289307175924</v>
      </c>
      <c r="E78" s="19">
        <f>Strains!E65</f>
        <v>71.87</v>
      </c>
      <c r="F78" s="19">
        <f>Strains!F65</f>
        <v>35.935000000000002</v>
      </c>
      <c r="G78" s="19">
        <f>Strains!G65</f>
        <v>-45.1</v>
      </c>
      <c r="H78" s="19">
        <f>Strains!H65</f>
        <v>-90.2</v>
      </c>
      <c r="I78" s="19">
        <f>Strains!I65</f>
        <v>12</v>
      </c>
      <c r="J78" s="19">
        <f>Strains!J65</f>
        <v>120.8</v>
      </c>
      <c r="K78" s="19">
        <f>Strains!K65</f>
        <v>-10.473000000000001</v>
      </c>
      <c r="L78" s="19">
        <f>Strains!L65</f>
        <v>80</v>
      </c>
      <c r="M78" s="19">
        <f>Strains!M65</f>
        <v>0</v>
      </c>
      <c r="N78" s="19" t="str">
        <f>Strains!N65</f>
        <v>OFF</v>
      </c>
      <c r="O78" s="19">
        <f>Strains!O65</f>
        <v>32</v>
      </c>
      <c r="P78" s="19">
        <f>Strains!P65</f>
        <v>230000</v>
      </c>
      <c r="Q78" s="19">
        <f>Strains!Q65</f>
        <v>870</v>
      </c>
      <c r="R78" s="19">
        <f>Strains!R65</f>
        <v>258</v>
      </c>
      <c r="S78" s="19">
        <f>Strains!S65</f>
        <v>89</v>
      </c>
      <c r="T78" s="19">
        <f>Strains!T65</f>
        <v>8.0058251127694113</v>
      </c>
      <c r="U78" s="19">
        <f>Strains!U65</f>
        <v>0.47232092041804935</v>
      </c>
      <c r="V78" s="19">
        <f>Strains!V65</f>
        <v>-90.178859586790921</v>
      </c>
      <c r="W78" s="19">
        <f>Strains!W65</f>
        <v>3.8228794811695326E-2</v>
      </c>
      <c r="X78" s="19">
        <f>Strains!X65</f>
        <v>1.4453136428906201</v>
      </c>
      <c r="Y78" s="19">
        <f>Strains!Y65</f>
        <v>0.12592394752258301</v>
      </c>
      <c r="Z78" s="19">
        <f>Strains!Z65</f>
        <v>7.9164097135201157</v>
      </c>
      <c r="AA78" s="19">
        <f>Strains!AA65</f>
        <v>0.63859620830552288</v>
      </c>
      <c r="AB78" s="19">
        <f>Strains!AB65</f>
        <v>0.38395018078647186</v>
      </c>
      <c r="AC78" s="19">
        <f>Strains!AC65</f>
        <v>0.20071609060121393</v>
      </c>
      <c r="AD78" s="19">
        <f>Strains!AD65</f>
        <v>0.83982590210012364</v>
      </c>
      <c r="AE78" s="19"/>
      <c r="AF78" s="19"/>
      <c r="AG78" s="19" t="s">
        <v>279</v>
      </c>
      <c r="AH78" s="19">
        <v>2.5</v>
      </c>
      <c r="AI78" s="19">
        <f t="shared" si="68"/>
        <v>4</v>
      </c>
      <c r="AJ78" s="20">
        <f t="shared" si="69"/>
        <v>-90.178859586790921</v>
      </c>
      <c r="AK78" s="20">
        <f t="shared" si="70"/>
        <v>3.8228794811695326E-2</v>
      </c>
      <c r="AL78" s="20">
        <f t="shared" si="71"/>
        <v>1.4453136428906201</v>
      </c>
      <c r="AM78" s="20">
        <f t="shared" si="72"/>
        <v>0.12592394752258301</v>
      </c>
      <c r="AN78" s="21">
        <f t="shared" si="73"/>
        <v>-851.68881356489919</v>
      </c>
      <c r="AO78" s="21">
        <f t="shared" si="74"/>
        <v>332.45229773992685</v>
      </c>
      <c r="AP78" s="22">
        <f t="shared" si="75"/>
        <v>-90.081000000000003</v>
      </c>
    </row>
    <row r="79" spans="1:42">
      <c r="A79" s="19">
        <f>Strains!A73</f>
        <v>72</v>
      </c>
      <c r="B79" s="19">
        <f>Strains!B73</f>
        <v>65</v>
      </c>
      <c r="C79" s="19">
        <f>Strains!C73</f>
        <v>980011</v>
      </c>
      <c r="D79" s="19">
        <f>Strains!D73</f>
        <v>41541.474359375003</v>
      </c>
      <c r="E79" s="19">
        <f>Strains!E73</f>
        <v>71.87</v>
      </c>
      <c r="F79" s="19">
        <f>Strains!F73</f>
        <v>35.935000000000002</v>
      </c>
      <c r="G79" s="19">
        <f>Strains!G73</f>
        <v>-45.1</v>
      </c>
      <c r="H79" s="19">
        <f>Strains!H73</f>
        <v>-90.2</v>
      </c>
      <c r="I79" s="19">
        <f>Strains!I73</f>
        <v>12</v>
      </c>
      <c r="J79" s="19">
        <f>Strains!J73</f>
        <v>120.8</v>
      </c>
      <c r="K79" s="19">
        <f>Strains!K73</f>
        <v>-10.473000000000001</v>
      </c>
      <c r="L79" s="19">
        <f>Strains!L73</f>
        <v>80</v>
      </c>
      <c r="M79" s="19">
        <f>Strains!M73</f>
        <v>0</v>
      </c>
      <c r="N79" s="19" t="str">
        <f>Strains!N73</f>
        <v>OFF</v>
      </c>
      <c r="O79" s="19">
        <f>Strains!O73</f>
        <v>32</v>
      </c>
      <c r="P79" s="19">
        <f>Strains!P73</f>
        <v>230000</v>
      </c>
      <c r="Q79" s="19">
        <f>Strains!Q73</f>
        <v>870</v>
      </c>
      <c r="R79" s="19">
        <f>Strains!R73</f>
        <v>288</v>
      </c>
      <c r="S79" s="19">
        <f>Strains!S73</f>
        <v>95</v>
      </c>
      <c r="T79" s="19">
        <f>Strains!T73</f>
        <v>5.3052253468890873</v>
      </c>
      <c r="U79" s="19">
        <f>Strains!U73</f>
        <v>0.44855401750816015</v>
      </c>
      <c r="V79" s="19">
        <f>Strains!V73</f>
        <v>-90.08906738050419</v>
      </c>
      <c r="W79" s="19">
        <f>Strains!W73</f>
        <v>4.1649815158466955E-2</v>
      </c>
      <c r="X79" s="19">
        <f>Strains!X73</f>
        <v>1.051494985589706</v>
      </c>
      <c r="Y79" s="19">
        <f>Strains!Y73</f>
        <v>0.11457544543681412</v>
      </c>
      <c r="Z79" s="19">
        <f>Strains!Z73</f>
        <v>6.844009977604709</v>
      </c>
      <c r="AA79" s="19">
        <f>Strains!AA73</f>
        <v>0.36716455478579446</v>
      </c>
      <c r="AB79" s="19">
        <f>Strains!AB73</f>
        <v>5.4923579400038183E-2</v>
      </c>
      <c r="AC79" s="19">
        <f>Strains!AC73</f>
        <v>0.15831899009229303</v>
      </c>
      <c r="AD79" s="19">
        <f>Strains!AD73</f>
        <v>1.2083131845239237</v>
      </c>
      <c r="AE79" s="19"/>
      <c r="AF79" s="19"/>
      <c r="AG79" s="19" t="s">
        <v>279</v>
      </c>
      <c r="AH79" s="19">
        <v>2.5</v>
      </c>
      <c r="AI79" s="19">
        <f t="shared" ref="AI79" si="76">J79-116.8</f>
        <v>4</v>
      </c>
      <c r="AJ79" s="20">
        <f t="shared" ref="AJ79" si="77">V79</f>
        <v>-90.08906738050419</v>
      </c>
      <c r="AK79" s="20">
        <f t="shared" ref="AK79" si="78">W79</f>
        <v>4.1649815158466955E-2</v>
      </c>
      <c r="AL79" s="20">
        <f t="shared" ref="AL79" si="79">X79</f>
        <v>1.051494985589706</v>
      </c>
      <c r="AM79" s="20">
        <f t="shared" ref="AM79" si="80">Y79</f>
        <v>0.11457544543681412</v>
      </c>
      <c r="AN79" s="21">
        <f t="shared" ref="AN79" si="81">(SIN(RADIANS(AP79/2))/SIN(RADIANS(AJ79/2))-1)*1000000</f>
        <v>-70.294299015727375</v>
      </c>
      <c r="AO79" s="21">
        <f t="shared" ref="AO79" si="82">(SIN(RADIANS(AP79/2))/SIN(RADIANS((AJ79+AK79)/2))-1)*1000000-AN79</f>
        <v>363.07094425314096</v>
      </c>
      <c r="AP79" s="22">
        <f t="shared" ref="AP79" si="83">VLOOKUP(AG79,$AH$1:$AI$4,2,FALSE)</f>
        <v>-90.081000000000003</v>
      </c>
    </row>
    <row r="80" spans="1:42">
      <c r="A80" s="19">
        <f>Strains!A66</f>
        <v>65</v>
      </c>
      <c r="B80" s="19">
        <f>Strains!B66</f>
        <v>66</v>
      </c>
      <c r="C80" s="19">
        <f>Strains!C66</f>
        <v>980011</v>
      </c>
      <c r="D80" s="19">
        <f>Strains!D66</f>
        <v>41541.299479976849</v>
      </c>
      <c r="E80" s="19">
        <f>Strains!E66</f>
        <v>71.87</v>
      </c>
      <c r="F80" s="19">
        <f>Strains!F66</f>
        <v>35.935000000000002</v>
      </c>
      <c r="G80" s="19">
        <f>Strains!G66</f>
        <v>-45.1</v>
      </c>
      <c r="H80" s="19">
        <f>Strains!H66</f>
        <v>-90.2</v>
      </c>
      <c r="I80" s="19">
        <f>Strains!I66</f>
        <v>12</v>
      </c>
      <c r="J80" s="19">
        <f>Strains!J66</f>
        <v>124.8</v>
      </c>
      <c r="K80" s="19">
        <f>Strains!K66</f>
        <v>-9.9930000000000003</v>
      </c>
      <c r="L80" s="19">
        <f>Strains!L66</f>
        <v>80</v>
      </c>
      <c r="M80" s="19">
        <f>Strains!M66</f>
        <v>0</v>
      </c>
      <c r="N80" s="19" t="str">
        <f>Strains!N66</f>
        <v>OFF</v>
      </c>
      <c r="O80" s="19">
        <f>Strains!O66</f>
        <v>32</v>
      </c>
      <c r="P80" s="19">
        <f>Strains!P66</f>
        <v>175000</v>
      </c>
      <c r="Q80" s="19">
        <f>Strains!Q66</f>
        <v>664</v>
      </c>
      <c r="R80" s="19">
        <f>Strains!R66</f>
        <v>227</v>
      </c>
      <c r="S80" s="19">
        <f>Strains!S66</f>
        <v>80</v>
      </c>
      <c r="T80" s="19">
        <f>Strains!T66</f>
        <v>6.50523489362548</v>
      </c>
      <c r="U80" s="19">
        <f>Strains!U66</f>
        <v>0.38455071636541155</v>
      </c>
      <c r="V80" s="19">
        <f>Strains!V66</f>
        <v>-90.316517627881865</v>
      </c>
      <c r="W80" s="19">
        <f>Strains!W66</f>
        <v>2.2727791799929738E-2</v>
      </c>
      <c r="X80" s="19">
        <f>Strains!X66</f>
        <v>0.85846275102918612</v>
      </c>
      <c r="Y80" s="19">
        <f>Strains!Y66</f>
        <v>5.9878992404651998E-2</v>
      </c>
      <c r="Z80" s="19">
        <f>Strains!Z66</f>
        <v>5.6017578388886999</v>
      </c>
      <c r="AA80" s="19">
        <f>Strains!AA66</f>
        <v>0.28131486079604701</v>
      </c>
      <c r="AB80" s="19">
        <f>Strains!AB66</f>
        <v>4.2338289003410294E-2</v>
      </c>
      <c r="AC80" s="19">
        <f>Strains!AC66</f>
        <v>0.11736672989804771</v>
      </c>
      <c r="AD80" s="19">
        <f>Strains!AD66</f>
        <v>0.94808907257798003</v>
      </c>
      <c r="AE80" s="19"/>
      <c r="AF80" s="19"/>
      <c r="AG80" s="19" t="s">
        <v>281</v>
      </c>
      <c r="AH80" s="19">
        <v>2.5</v>
      </c>
      <c r="AI80" s="19">
        <f t="shared" si="68"/>
        <v>8</v>
      </c>
      <c r="AJ80" s="20">
        <f t="shared" si="69"/>
        <v>-90.316517627881865</v>
      </c>
      <c r="AK80" s="20">
        <f t="shared" si="70"/>
        <v>2.2727791799929738E-2</v>
      </c>
      <c r="AL80" s="20">
        <f t="shared" si="71"/>
        <v>0.85846275102918612</v>
      </c>
      <c r="AM80" s="20">
        <f t="shared" si="72"/>
        <v>5.9878992404651998E-2</v>
      </c>
      <c r="AN80" s="21">
        <f t="shared" si="73"/>
        <v>-464.56554994100952</v>
      </c>
      <c r="AO80" s="21">
        <f t="shared" si="74"/>
        <v>197.21167246966598</v>
      </c>
      <c r="AP80" s="22">
        <f t="shared" si="75"/>
        <v>-90.263000000000005</v>
      </c>
    </row>
    <row r="81" spans="1:42">
      <c r="A81" s="19">
        <f>Strains!A67</f>
        <v>66</v>
      </c>
      <c r="B81" s="19">
        <f>Strains!B67</f>
        <v>67</v>
      </c>
      <c r="C81" s="19">
        <f>Strains!C67</f>
        <v>980011</v>
      </c>
      <c r="D81" s="19">
        <f>Strains!D67</f>
        <v>41541.307262037037</v>
      </c>
      <c r="E81" s="19">
        <f>Strains!E67</f>
        <v>71.87</v>
      </c>
      <c r="F81" s="19">
        <f>Strains!F67</f>
        <v>35.935000000000002</v>
      </c>
      <c r="G81" s="19">
        <f>Strains!G67</f>
        <v>-45.1</v>
      </c>
      <c r="H81" s="19">
        <f>Strains!H67</f>
        <v>-90.2</v>
      </c>
      <c r="I81" s="19">
        <f>Strains!I67</f>
        <v>12</v>
      </c>
      <c r="J81" s="19">
        <f>Strains!J67</f>
        <v>128.80000000000001</v>
      </c>
      <c r="K81" s="19">
        <f>Strains!K67</f>
        <v>-9.9789999999999992</v>
      </c>
      <c r="L81" s="19">
        <f>Strains!L67</f>
        <v>80</v>
      </c>
      <c r="M81" s="19">
        <f>Strains!M67</f>
        <v>0</v>
      </c>
      <c r="N81" s="19" t="str">
        <f>Strains!N67</f>
        <v>OFF</v>
      </c>
      <c r="O81" s="19">
        <f>Strains!O67</f>
        <v>32</v>
      </c>
      <c r="P81" s="19">
        <f>Strains!P67</f>
        <v>175000</v>
      </c>
      <c r="Q81" s="19">
        <f>Strains!Q67</f>
        <v>657</v>
      </c>
      <c r="R81" s="19">
        <f>Strains!R67</f>
        <v>271</v>
      </c>
      <c r="S81" s="19">
        <f>Strains!S67</f>
        <v>84</v>
      </c>
      <c r="T81" s="19">
        <f>Strains!T67</f>
        <v>7.3081784601445694</v>
      </c>
      <c r="U81" s="19">
        <f>Strains!U67</f>
        <v>0.46036296195522047</v>
      </c>
      <c r="V81" s="19">
        <f>Strains!V67</f>
        <v>-90.279750752975644</v>
      </c>
      <c r="W81" s="19">
        <f>Strains!W67</f>
        <v>2.3908960300238175E-2</v>
      </c>
      <c r="X81" s="19">
        <f>Strains!X67</f>
        <v>0.86519833762360043</v>
      </c>
      <c r="Y81" s="19">
        <f>Strains!Y67</f>
        <v>6.2752313406790661E-2</v>
      </c>
      <c r="Z81" s="19">
        <f>Strains!Z67</f>
        <v>5.3066501568521529</v>
      </c>
      <c r="AA81" s="19">
        <f>Strains!AA67</f>
        <v>0.31042116523725377</v>
      </c>
      <c r="AB81" s="19">
        <f>Strains!AB67</f>
        <v>0.10898220901253641</v>
      </c>
      <c r="AC81" s="19">
        <f>Strains!AC67</f>
        <v>0.13282487033665646</v>
      </c>
      <c r="AD81" s="19">
        <f>Strains!AD67</f>
        <v>1.1062057949192481</v>
      </c>
      <c r="AE81" s="19"/>
      <c r="AF81" s="19"/>
      <c r="AG81" s="19" t="s">
        <v>281</v>
      </c>
      <c r="AH81" s="19">
        <v>2.5</v>
      </c>
      <c r="AI81" s="19">
        <f t="shared" si="68"/>
        <v>12.000000000000014</v>
      </c>
      <c r="AJ81" s="20">
        <f t="shared" si="69"/>
        <v>-90.279750752975644</v>
      </c>
      <c r="AK81" s="20">
        <f t="shared" si="70"/>
        <v>2.3908960300238175E-2</v>
      </c>
      <c r="AL81" s="20">
        <f t="shared" si="71"/>
        <v>0.86519833762360043</v>
      </c>
      <c r="AM81" s="20">
        <f t="shared" si="72"/>
        <v>6.2752313406790661E-2</v>
      </c>
      <c r="AN81" s="21">
        <f t="shared" si="73"/>
        <v>-145.47659196650909</v>
      </c>
      <c r="AO81" s="21">
        <f t="shared" si="74"/>
        <v>207.66347155276588</v>
      </c>
      <c r="AP81" s="22">
        <f t="shared" si="75"/>
        <v>-90.263000000000005</v>
      </c>
    </row>
    <row r="82" spans="1:42">
      <c r="A82" s="19">
        <f>Strains!A68</f>
        <v>67</v>
      </c>
      <c r="B82" s="19">
        <f>Strains!B68</f>
        <v>68</v>
      </c>
      <c r="C82" s="19">
        <f>Strains!C68</f>
        <v>980011</v>
      </c>
      <c r="D82" s="19">
        <f>Strains!D68</f>
        <v>41541.314964930556</v>
      </c>
      <c r="E82" s="19">
        <f>Strains!E68</f>
        <v>71.87</v>
      </c>
      <c r="F82" s="19">
        <f>Strains!F68</f>
        <v>35.935000000000002</v>
      </c>
      <c r="G82" s="19">
        <f>Strains!G68</f>
        <v>-45.1</v>
      </c>
      <c r="H82" s="19">
        <f>Strains!H68</f>
        <v>-90.2</v>
      </c>
      <c r="I82" s="19">
        <f>Strains!I68</f>
        <v>12</v>
      </c>
      <c r="J82" s="19">
        <f>Strains!J68</f>
        <v>132.80000000000001</v>
      </c>
      <c r="K82" s="19">
        <f>Strains!K68</f>
        <v>-10.130000000000001</v>
      </c>
      <c r="L82" s="19">
        <f>Strains!L68</f>
        <v>80</v>
      </c>
      <c r="M82" s="19">
        <f>Strains!M68</f>
        <v>0</v>
      </c>
      <c r="N82" s="19" t="str">
        <f>Strains!N68</f>
        <v>OFF</v>
      </c>
      <c r="O82" s="19">
        <f>Strains!O68</f>
        <v>32</v>
      </c>
      <c r="P82" s="19">
        <f>Strains!P68</f>
        <v>175000</v>
      </c>
      <c r="Q82" s="19">
        <f>Strains!Q68</f>
        <v>662</v>
      </c>
      <c r="R82" s="19">
        <f>Strains!R68</f>
        <v>272</v>
      </c>
      <c r="S82" s="19">
        <f>Strains!S68</f>
        <v>72</v>
      </c>
      <c r="T82" s="19">
        <f>Strains!T68</f>
        <v>7.7014146226155225</v>
      </c>
      <c r="U82" s="19">
        <f>Strains!U68</f>
        <v>0.50900912749804883</v>
      </c>
      <c r="V82" s="19">
        <f>Strains!V68</f>
        <v>-90.264766174361355</v>
      </c>
      <c r="W82" s="19">
        <f>Strains!W68</f>
        <v>2.4234328464773219E-2</v>
      </c>
      <c r="X82" s="19">
        <f>Strains!X68</f>
        <v>0.84666272925628727</v>
      </c>
      <c r="Y82" s="19">
        <f>Strains!Y68</f>
        <v>6.3209570087990163E-2</v>
      </c>
      <c r="Z82" s="19">
        <f>Strains!Z68</f>
        <v>5.0105032430518044</v>
      </c>
      <c r="AA82" s="19">
        <f>Strains!AA68</f>
        <v>0.31844390307006781</v>
      </c>
      <c r="AB82" s="19">
        <f>Strains!AB68</f>
        <v>0.25951146833054661</v>
      </c>
      <c r="AC82" s="19">
        <f>Strains!AC68</f>
        <v>0.13983341966742022</v>
      </c>
      <c r="AD82" s="19">
        <f>Strains!AD68</f>
        <v>1.2131847215978417</v>
      </c>
      <c r="AE82" s="19"/>
      <c r="AF82" s="19"/>
      <c r="AG82" s="19" t="s">
        <v>281</v>
      </c>
      <c r="AH82" s="19">
        <v>2.5</v>
      </c>
      <c r="AI82" s="19">
        <f t="shared" si="68"/>
        <v>16.000000000000014</v>
      </c>
      <c r="AJ82" s="20">
        <f t="shared" si="69"/>
        <v>-90.264766174361355</v>
      </c>
      <c r="AK82" s="20">
        <f t="shared" si="70"/>
        <v>2.4234328464773219E-2</v>
      </c>
      <c r="AL82" s="20">
        <f t="shared" si="71"/>
        <v>0.84666272925628727</v>
      </c>
      <c r="AM82" s="20">
        <f t="shared" si="72"/>
        <v>6.3209570087990163E-2</v>
      </c>
      <c r="AN82" s="21">
        <f t="shared" si="73"/>
        <v>-15.341838627502824</v>
      </c>
      <c r="AO82" s="21">
        <f t="shared" si="74"/>
        <v>210.5728482877378</v>
      </c>
      <c r="AP82" s="22">
        <f t="shared" si="75"/>
        <v>-90.263000000000005</v>
      </c>
    </row>
    <row r="83" spans="1:42">
      <c r="A83" s="19">
        <f>Strains!A74</f>
        <v>73</v>
      </c>
      <c r="B83" s="19">
        <f>Strains!B74</f>
        <v>69</v>
      </c>
      <c r="C83" s="19">
        <f>Strains!C74</f>
        <v>980011</v>
      </c>
      <c r="D83" s="19">
        <f>Strains!D74</f>
        <v>41541.484558796299</v>
      </c>
      <c r="E83" s="19">
        <f>Strains!E74</f>
        <v>71.87</v>
      </c>
      <c r="F83" s="19">
        <f>Strains!F74</f>
        <v>35.935000000000002</v>
      </c>
      <c r="G83" s="19">
        <f>Strains!G74</f>
        <v>-45.1</v>
      </c>
      <c r="H83" s="19">
        <f>Strains!H74</f>
        <v>-90.1</v>
      </c>
      <c r="I83" s="19">
        <f>Strains!I74</f>
        <v>12</v>
      </c>
      <c r="J83" s="19">
        <f>Strains!J74</f>
        <v>121</v>
      </c>
      <c r="K83" s="19">
        <f>Strains!K74</f>
        <v>-10.473000000000001</v>
      </c>
      <c r="L83" s="19">
        <f>Strains!L74</f>
        <v>80</v>
      </c>
      <c r="M83" s="19">
        <f>Strains!M74</f>
        <v>0</v>
      </c>
      <c r="N83" s="19" t="str">
        <f>Strains!N74</f>
        <v>OFF</v>
      </c>
      <c r="O83" s="19">
        <f>Strains!O74</f>
        <v>32</v>
      </c>
      <c r="P83" s="19">
        <f>Strains!P74</f>
        <v>230000</v>
      </c>
      <c r="Q83" s="19">
        <f>Strains!Q74</f>
        <v>876</v>
      </c>
      <c r="R83" s="19">
        <f>Strains!R74</f>
        <v>260</v>
      </c>
      <c r="S83" s="19">
        <f>Strains!S74</f>
        <v>96</v>
      </c>
      <c r="T83" s="19">
        <f>Strains!T74</f>
        <v>6.2566258072298329</v>
      </c>
      <c r="U83" s="19">
        <f>Strains!U74</f>
        <v>0.46260634366776299</v>
      </c>
      <c r="V83" s="19">
        <f>Strains!V74</f>
        <v>-90.080960248105214</v>
      </c>
      <c r="W83" s="19">
        <f>Strains!W74</f>
        <v>4.4775213217213762E-2</v>
      </c>
      <c r="X83" s="19">
        <f>Strains!X74</f>
        <v>1.2784253816307924</v>
      </c>
      <c r="Y83" s="19">
        <f>Strains!Y74</f>
        <v>0.13758634142412701</v>
      </c>
      <c r="Z83" s="19">
        <f>Strains!Z74</f>
        <v>7.692497871038884</v>
      </c>
      <c r="AA83" s="19">
        <f>Strains!AA74</f>
        <v>0.5500214642677882</v>
      </c>
      <c r="AB83" s="19">
        <f>Strains!AB74</f>
        <v>0.40880817755134463</v>
      </c>
      <c r="AC83" s="19">
        <f>Strains!AC74</f>
        <v>0.194070731270159</v>
      </c>
      <c r="AD83" s="19">
        <f>Strains!AD74</f>
        <v>1.0168195530990809</v>
      </c>
      <c r="AE83" s="19"/>
      <c r="AF83" s="19"/>
      <c r="AG83" s="19" t="s">
        <v>279</v>
      </c>
      <c r="AH83" s="19">
        <v>2.5</v>
      </c>
      <c r="AI83" s="19">
        <f t="shared" ref="AI83" si="84">J83-116.8</f>
        <v>4.2000000000000028</v>
      </c>
      <c r="AJ83" s="20">
        <f t="shared" ref="AJ83" si="85">V83</f>
        <v>-90.080960248105214</v>
      </c>
      <c r="AK83" s="20">
        <f t="shared" ref="AK83" si="86">W83</f>
        <v>4.4775213217213762E-2</v>
      </c>
      <c r="AL83" s="20">
        <f t="shared" ref="AL83" si="87">X83</f>
        <v>1.2784253816307924</v>
      </c>
      <c r="AM83" s="20">
        <f t="shared" ref="AM83" si="88">Y83</f>
        <v>0.13758634142412701</v>
      </c>
      <c r="AN83" s="21">
        <f t="shared" ref="AN83" si="89">(SIN(RADIANS(AP83/2))/SIN(RADIANS(AJ83/2))-1)*1000000</f>
        <v>0.34641083113129412</v>
      </c>
      <c r="AO83" s="21">
        <f t="shared" ref="AO83" si="90">(SIN(RADIANS(AP83/2))/SIN(RADIANS((AJ83+AK83)/2))-1)*1000000-AN83</f>
        <v>390.41454283128553</v>
      </c>
      <c r="AP83" s="22">
        <f t="shared" ref="AP83" si="91">VLOOKUP(AG83,$AH$1:$AI$4,2,FALSE)</f>
        <v>-90.081000000000003</v>
      </c>
    </row>
    <row r="84" spans="1:42">
      <c r="A84" s="19">
        <f>Strains!A75</f>
        <v>74</v>
      </c>
      <c r="B84" s="19">
        <f>Strains!B75</f>
        <v>70</v>
      </c>
      <c r="C84" s="19">
        <f>Strains!C75</f>
        <v>980011</v>
      </c>
      <c r="D84" s="19">
        <f>Strains!D75</f>
        <v>41541.494795833336</v>
      </c>
      <c r="E84" s="19">
        <f>Strains!E75</f>
        <v>71.87</v>
      </c>
      <c r="F84" s="19">
        <f>Strains!F75</f>
        <v>35.935000000000002</v>
      </c>
      <c r="G84" s="19">
        <f>Strains!G75</f>
        <v>-45.1</v>
      </c>
      <c r="H84" s="19">
        <f>Strains!H75</f>
        <v>-90.1</v>
      </c>
      <c r="I84" s="19">
        <f>Strains!I75</f>
        <v>12</v>
      </c>
      <c r="J84" s="19">
        <f>Strains!J75</f>
        <v>120.6</v>
      </c>
      <c r="K84" s="19">
        <f>Strains!K75</f>
        <v>-10.473000000000001</v>
      </c>
      <c r="L84" s="19">
        <f>Strains!L75</f>
        <v>80</v>
      </c>
      <c r="M84" s="19">
        <f>Strains!M75</f>
        <v>0</v>
      </c>
      <c r="N84" s="19" t="str">
        <f>Strains!N75</f>
        <v>OFF</v>
      </c>
      <c r="O84" s="19">
        <f>Strains!O75</f>
        <v>32</v>
      </c>
      <c r="P84" s="19">
        <f>Strains!P75</f>
        <v>230000</v>
      </c>
      <c r="Q84" s="19">
        <f>Strains!Q75</f>
        <v>875</v>
      </c>
      <c r="R84" s="19">
        <f>Strains!R75</f>
        <v>288</v>
      </c>
      <c r="S84" s="19">
        <f>Strains!S75</f>
        <v>99</v>
      </c>
      <c r="T84" s="19">
        <f>Strains!T75</f>
        <v>5.5134891137727458</v>
      </c>
      <c r="U84" s="19">
        <f>Strains!U75</f>
        <v>0.43089386399762641</v>
      </c>
      <c r="V84" s="19">
        <f>Strains!V75</f>
        <v>-90.039004313204728</v>
      </c>
      <c r="W84" s="19">
        <f>Strains!W75</f>
        <v>3.9312460507616727E-2</v>
      </c>
      <c r="X84" s="19">
        <f>Strains!X75</f>
        <v>1.0776758996708484</v>
      </c>
      <c r="Y84" s="19">
        <f>Strains!Y75</f>
        <v>0.10935450143321576</v>
      </c>
      <c r="Z84" s="19">
        <f>Strains!Z75</f>
        <v>7.0080381728046941</v>
      </c>
      <c r="AA84" s="19">
        <f>Strains!AA75</f>
        <v>0.37743072884692697</v>
      </c>
      <c r="AB84" s="19">
        <f>Strains!AB75</f>
        <v>7.9240721164183334E-2</v>
      </c>
      <c r="AC84" s="19">
        <f>Strains!AC75</f>
        <v>0.15537263039057897</v>
      </c>
      <c r="AD84" s="19">
        <f>Strains!AD75</f>
        <v>1.1301045962358338</v>
      </c>
      <c r="AE84" s="19"/>
      <c r="AF84" s="19"/>
      <c r="AG84" s="19" t="s">
        <v>279</v>
      </c>
      <c r="AH84" s="19">
        <v>2.5</v>
      </c>
      <c r="AI84" s="19">
        <f t="shared" ref="AI84" si="92">J84-116.8</f>
        <v>3.7999999999999972</v>
      </c>
      <c r="AJ84" s="20">
        <f t="shared" ref="AJ84" si="93">V84</f>
        <v>-90.039004313204728</v>
      </c>
      <c r="AK84" s="20">
        <f t="shared" ref="AK84" si="94">W84</f>
        <v>3.9312460507616727E-2</v>
      </c>
      <c r="AL84" s="20">
        <f t="shared" ref="AL84" si="95">X84</f>
        <v>1.0776758996708484</v>
      </c>
      <c r="AM84" s="20">
        <f t="shared" ref="AM84" si="96">Y84</f>
        <v>0.10935450143321576</v>
      </c>
      <c r="AN84" s="21">
        <f t="shared" ref="AN84" si="97">(SIN(RADIANS(AP84/2))/SIN(RADIANS(AJ84/2))-1)*1000000</f>
        <v>366.1649418085222</v>
      </c>
      <c r="AO84" s="21">
        <f t="shared" ref="AO84" si="98">(SIN(RADIANS(AP84/2))/SIN(RADIANS((AJ84+AK84)/2))-1)*1000000-AN84</f>
        <v>343.13452553313977</v>
      </c>
      <c r="AP84" s="22">
        <f t="shared" ref="AP84" si="99">VLOOKUP(AG84,$AH$1:$AI$4,2,FALSE)</f>
        <v>-90.081000000000003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D1:W77"/>
  <sheetViews>
    <sheetView topLeftCell="B1" zoomScale="70" zoomScaleNormal="70" workbookViewId="0">
      <selection activeCell="J13" sqref="J13:J29"/>
    </sheetView>
  </sheetViews>
  <sheetFormatPr defaultRowHeight="15"/>
  <cols>
    <col min="4" max="4" width="13.85546875" customWidth="1"/>
    <col min="6" max="6" width="9.140625" style="9"/>
    <col min="7" max="12" width="13.7109375" customWidth="1"/>
    <col min="14" max="14" width="12" customWidth="1"/>
    <col min="15" max="15" width="14.28515625" bestFit="1" customWidth="1"/>
    <col min="16" max="16" width="20" customWidth="1"/>
    <col min="17" max="23" width="13.7109375" customWidth="1"/>
  </cols>
  <sheetData>
    <row r="1" spans="4:23">
      <c r="L1" t="s">
        <v>317</v>
      </c>
      <c r="M1">
        <v>210</v>
      </c>
      <c r="N1" t="s">
        <v>319</v>
      </c>
      <c r="P1" t="s">
        <v>324</v>
      </c>
      <c r="Q1">
        <f>E/2/(1+nu)</f>
        <v>80.769230769230759</v>
      </c>
    </row>
    <row r="2" spans="4:23">
      <c r="L2" t="s">
        <v>318</v>
      </c>
      <c r="M2">
        <v>0.3</v>
      </c>
      <c r="P2" t="s">
        <v>325</v>
      </c>
      <c r="Q2">
        <f>E*nu/(1+nu)/(1-2*nu)</f>
        <v>121.15384615384615</v>
      </c>
    </row>
    <row r="3" spans="4:23">
      <c r="R3">
        <f>(2*G*G7+Q2*N7)/1000</f>
        <v>-23.582108730414404</v>
      </c>
      <c r="S3">
        <f>(2*G*(G7+H7)+Q2*(N7+O7))/1000-R7</f>
        <v>74.867153850632477</v>
      </c>
    </row>
    <row r="4" spans="4:23">
      <c r="G4" s="33" t="s">
        <v>315</v>
      </c>
      <c r="H4" s="33"/>
      <c r="I4" s="33"/>
      <c r="J4" s="33"/>
      <c r="K4" s="33"/>
      <c r="L4" s="33"/>
      <c r="R4" s="34" t="s">
        <v>316</v>
      </c>
      <c r="S4" s="34"/>
      <c r="T4" s="34"/>
      <c r="U4" s="34"/>
      <c r="V4" s="34"/>
      <c r="W4" s="34"/>
    </row>
    <row r="5" spans="4:23">
      <c r="G5" s="32" t="s">
        <v>313</v>
      </c>
      <c r="H5" s="32"/>
      <c r="I5" s="32" t="s">
        <v>312</v>
      </c>
      <c r="J5" s="32"/>
      <c r="K5" s="32" t="s">
        <v>314</v>
      </c>
      <c r="L5" s="32"/>
      <c r="N5" s="26" t="s">
        <v>322</v>
      </c>
      <c r="O5" s="31" t="s">
        <v>323</v>
      </c>
      <c r="P5" s="10"/>
      <c r="Q5" s="10"/>
      <c r="R5" s="32" t="s">
        <v>313</v>
      </c>
      <c r="S5" s="32"/>
      <c r="T5" s="32" t="s">
        <v>312</v>
      </c>
      <c r="U5" s="32"/>
      <c r="V5" s="32" t="s">
        <v>314</v>
      </c>
      <c r="W5" s="32"/>
    </row>
    <row r="6" spans="4:23">
      <c r="D6" s="26" t="s">
        <v>284</v>
      </c>
      <c r="E6" s="26" t="s">
        <v>285</v>
      </c>
      <c r="F6" s="26" t="s">
        <v>286</v>
      </c>
      <c r="G6" s="26" t="s">
        <v>288</v>
      </c>
      <c r="H6" s="26" t="s">
        <v>289</v>
      </c>
      <c r="I6" s="26" t="s">
        <v>288</v>
      </c>
      <c r="J6" s="26" t="s">
        <v>289</v>
      </c>
      <c r="K6" s="26" t="s">
        <v>288</v>
      </c>
      <c r="L6" s="26" t="s">
        <v>289</v>
      </c>
      <c r="N6" s="9"/>
      <c r="O6" s="9"/>
      <c r="P6" s="26" t="s">
        <v>285</v>
      </c>
      <c r="Q6" s="26" t="s">
        <v>286</v>
      </c>
      <c r="R6" s="26" t="s">
        <v>320</v>
      </c>
      <c r="S6" s="26" t="s">
        <v>321</v>
      </c>
      <c r="T6" s="26" t="s">
        <v>320</v>
      </c>
      <c r="U6" s="26" t="s">
        <v>321</v>
      </c>
      <c r="V6" s="26" t="s">
        <v>320</v>
      </c>
      <c r="W6" s="26" t="s">
        <v>321</v>
      </c>
    </row>
    <row r="7" spans="4:23">
      <c r="D7" s="1" t="s">
        <v>281</v>
      </c>
      <c r="E7" s="1">
        <v>0.15</v>
      </c>
      <c r="F7" s="9">
        <v>-16</v>
      </c>
      <c r="G7" s="8">
        <v>176.76297696200828</v>
      </c>
      <c r="H7" s="8">
        <v>86.397337677901476</v>
      </c>
      <c r="I7" s="8">
        <v>-889.07746203636952</v>
      </c>
      <c r="J7" s="8">
        <v>232.76992526000129</v>
      </c>
      <c r="K7" s="8">
        <v>281.98453896921546</v>
      </c>
      <c r="L7" s="8">
        <v>183.58739797297301</v>
      </c>
      <c r="N7" s="8">
        <f>SUM(G7,I7,K7)</f>
        <v>-430.32994610514584</v>
      </c>
      <c r="O7" s="8">
        <f>SUM(H7,J7,L7)</f>
        <v>502.75466091087577</v>
      </c>
      <c r="P7" s="27">
        <f>E7</f>
        <v>0.15</v>
      </c>
      <c r="Q7" s="8">
        <f>F7</f>
        <v>-16</v>
      </c>
      <c r="R7" s="8">
        <f t="shared" ref="R7:R47" si="0">E/1000/(1+nu)*(G7+(nu/(1-2*nu))*N7)</f>
        <v>-23.582108730414397</v>
      </c>
      <c r="S7" s="8">
        <f t="shared" ref="S7:S47" si="1">E/1000/(1+nu)*(G7+H7+(nu/(1-2*nu))*(N7+O7))-R7</f>
        <v>74.867153850632477</v>
      </c>
      <c r="T7" s="8">
        <f t="shared" ref="T7:T47" si="2">E/1000/(1+nu)*(I7+(nu/(1-2*nu))*N7)</f>
        <v>-195.75633349169081</v>
      </c>
      <c r="U7" s="8">
        <f t="shared" ref="U7:U38" si="3">E/1000/(1+nu)*(I7+J7+(nu/(1-2*nu))*(N7+O7))-T7</f>
        <v>98.511956460048609</v>
      </c>
      <c r="V7" s="8">
        <f t="shared" ref="V7:V47" si="4">E/1000/(1+nu)*(K7+(nu/(1-2*nu))*N7)</f>
        <v>-6.5847794830963142</v>
      </c>
      <c r="W7" s="8">
        <f t="shared" ref="W7:W38" si="5">E/1000/(1+nu)*(K7+L7+(nu/(1-2*nu))*(N7+O7))-V7</f>
        <v>90.567086667528642</v>
      </c>
    </row>
    <row r="8" spans="4:23">
      <c r="D8" s="1" t="s">
        <v>281</v>
      </c>
      <c r="E8" s="1">
        <v>0.15</v>
      </c>
      <c r="F8" s="9">
        <v>-15</v>
      </c>
      <c r="G8" s="8">
        <v>9.06035162384633</v>
      </c>
      <c r="H8" s="8">
        <v>104.04258369600683</v>
      </c>
      <c r="I8" s="8">
        <v>-978.53604807951467</v>
      </c>
      <c r="J8" s="8">
        <v>197.50424941034078</v>
      </c>
      <c r="K8" s="8">
        <v>153.8797496896116</v>
      </c>
      <c r="L8" s="8">
        <v>284.336705331345</v>
      </c>
      <c r="N8" s="8">
        <f t="shared" ref="N8:N47" si="6">SUM(G8,I8,K8)</f>
        <v>-815.59594676605673</v>
      </c>
      <c r="O8" s="8">
        <f t="shared" ref="O8:O71" si="7">SUM(H8,J8,L8)</f>
        <v>585.88353843769255</v>
      </c>
      <c r="P8" s="27">
        <f t="shared" ref="P8:P47" si="8">E8</f>
        <v>0.15</v>
      </c>
      <c r="Q8" s="8">
        <f t="shared" ref="Q8:Q47" si="9">F8</f>
        <v>-15</v>
      </c>
      <c r="R8" s="8">
        <f t="shared" si="0"/>
        <v>-97.348990595881659</v>
      </c>
      <c r="S8" s="8">
        <f t="shared" si="1"/>
        <v>87.788922984690743</v>
      </c>
      <c r="T8" s="8">
        <f t="shared" si="2"/>
        <v>-256.88379362488615</v>
      </c>
      <c r="U8" s="8">
        <f t="shared" si="3"/>
        <v>102.88657667700627</v>
      </c>
      <c r="V8" s="8">
        <f t="shared" si="4"/>
        <v>-73.955087831411902</v>
      </c>
      <c r="W8" s="8">
        <f t="shared" si="5"/>
        <v>116.91335801809154</v>
      </c>
    </row>
    <row r="9" spans="4:23">
      <c r="D9" s="1" t="s">
        <v>281</v>
      </c>
      <c r="E9" s="1">
        <v>0.15</v>
      </c>
      <c r="F9" s="9">
        <v>-14</v>
      </c>
      <c r="G9" s="8">
        <v>-132.85591946077258</v>
      </c>
      <c r="H9" s="8">
        <v>96.390390512013369</v>
      </c>
      <c r="I9" s="8">
        <v>-777.24356094099892</v>
      </c>
      <c r="J9" s="8">
        <v>216.00713526204186</v>
      </c>
      <c r="K9" s="8">
        <v>929.41692318526668</v>
      </c>
      <c r="L9" s="8">
        <v>204.78627069064885</v>
      </c>
      <c r="N9" s="8">
        <f t="shared" si="6"/>
        <v>19.317442783495153</v>
      </c>
      <c r="O9" s="8">
        <f t="shared" si="7"/>
        <v>517.18379646470407</v>
      </c>
      <c r="P9" s="27">
        <f t="shared" si="8"/>
        <v>0.15</v>
      </c>
      <c r="Q9" s="8">
        <f t="shared" si="9"/>
        <v>-14</v>
      </c>
      <c r="R9" s="8">
        <f t="shared" si="0"/>
        <v>-19.120958344893655</v>
      </c>
      <c r="S9" s="8">
        <f t="shared" si="1"/>
        <v>78.229561500548982</v>
      </c>
      <c r="T9" s="8">
        <f t="shared" si="2"/>
        <v>-123.21434658400713</v>
      </c>
      <c r="U9" s="8">
        <f t="shared" si="3"/>
        <v>97.552266421707429</v>
      </c>
      <c r="V9" s="8">
        <f t="shared" si="4"/>
        <v>152.47696239023574</v>
      </c>
      <c r="W9" s="8">
        <f t="shared" si="5"/>
        <v>95.739665221713182</v>
      </c>
    </row>
    <row r="10" spans="4:23">
      <c r="D10" s="1" t="s">
        <v>281</v>
      </c>
      <c r="E10" s="1">
        <v>0.15</v>
      </c>
      <c r="F10" s="9">
        <v>-13</v>
      </c>
      <c r="G10" s="8">
        <v>-204.28289450691307</v>
      </c>
      <c r="H10" s="8">
        <v>80.084053550755215</v>
      </c>
      <c r="I10" s="8">
        <v>-806.90191382104535</v>
      </c>
      <c r="J10" s="8">
        <v>192.41532027569622</v>
      </c>
      <c r="K10" s="8">
        <v>2240.6008097983763</v>
      </c>
      <c r="L10" s="8">
        <v>315.26030141604269</v>
      </c>
      <c r="N10" s="8">
        <f t="shared" si="6"/>
        <v>1229.416001470418</v>
      </c>
      <c r="O10" s="8">
        <f t="shared" si="7"/>
        <v>587.75967524249415</v>
      </c>
      <c r="P10" s="27">
        <f t="shared" si="8"/>
        <v>0.15</v>
      </c>
      <c r="Q10" s="8">
        <f t="shared" si="9"/>
        <v>-13</v>
      </c>
      <c r="R10" s="8">
        <f t="shared" si="0"/>
        <v>115.94893260395311</v>
      </c>
      <c r="S10" s="8">
        <f t="shared" si="1"/>
        <v>84.146000074116486</v>
      </c>
      <c r="T10" s="8">
        <f t="shared" si="2"/>
        <v>18.602783330131757</v>
      </c>
      <c r="U10" s="8">
        <f t="shared" si="3"/>
        <v>102.29182008353003</v>
      </c>
      <c r="V10" s="8">
        <f t="shared" si="4"/>
        <v>510.89168483788444</v>
      </c>
      <c r="W10" s="8">
        <f t="shared" si="5"/>
        <v>122.13600934466285</v>
      </c>
    </row>
    <row r="11" spans="4:23">
      <c r="D11" s="1" t="s">
        <v>281</v>
      </c>
      <c r="E11" s="1">
        <v>0.15</v>
      </c>
      <c r="F11" s="9">
        <v>-12</v>
      </c>
      <c r="G11" s="8">
        <v>-655.49872337222757</v>
      </c>
      <c r="H11" s="8">
        <v>99.526392981830213</v>
      </c>
      <c r="I11" s="8">
        <v>-829.54534695711675</v>
      </c>
      <c r="J11" s="8">
        <v>230.00847792165041</v>
      </c>
      <c r="K11" s="8">
        <v>1874.503987524756</v>
      </c>
      <c r="L11" s="8">
        <v>285.3342072428602</v>
      </c>
      <c r="N11" s="8">
        <f t="shared" si="6"/>
        <v>389.45991719541166</v>
      </c>
      <c r="O11" s="8">
        <f t="shared" si="7"/>
        <v>614.86907814634083</v>
      </c>
      <c r="P11" s="27">
        <f t="shared" si="8"/>
        <v>0.15</v>
      </c>
      <c r="Q11" s="8">
        <f t="shared" si="9"/>
        <v>-12</v>
      </c>
      <c r="R11" s="8">
        <f t="shared" si="0"/>
        <v>-58.703688422992656</v>
      </c>
      <c r="S11" s="8">
        <f t="shared" si="1"/>
        <v>90.571094103256144</v>
      </c>
      <c r="T11" s="8">
        <f t="shared" si="2"/>
        <v>-86.818912232859375</v>
      </c>
      <c r="U11" s="8">
        <f t="shared" si="3"/>
        <v>111.64896936276557</v>
      </c>
      <c r="V11" s="8">
        <f t="shared" si="4"/>
        <v>349.98905718344309</v>
      </c>
      <c r="W11" s="8">
        <f t="shared" si="5"/>
        <v>120.58620256080712</v>
      </c>
    </row>
    <row r="12" spans="4:23">
      <c r="D12" s="1" t="s">
        <v>281</v>
      </c>
      <c r="E12" s="1">
        <v>0.15</v>
      </c>
      <c r="F12" s="9">
        <v>-11</v>
      </c>
      <c r="G12" s="8">
        <v>-738.75509459475632</v>
      </c>
      <c r="H12" s="8">
        <v>88.048552439268292</v>
      </c>
      <c r="I12" s="8">
        <v>-1298.814557342487</v>
      </c>
      <c r="J12" s="8">
        <v>170.03594189568548</v>
      </c>
      <c r="K12" s="8">
        <v>1820.3735622983609</v>
      </c>
      <c r="L12" s="8">
        <v>296.61695758687029</v>
      </c>
      <c r="N12" s="8">
        <f t="shared" si="6"/>
        <v>-217.19608963888231</v>
      </c>
      <c r="O12" s="8">
        <f t="shared" si="7"/>
        <v>554.70145192182406</v>
      </c>
      <c r="P12" s="27">
        <f t="shared" si="8"/>
        <v>0.15</v>
      </c>
      <c r="Q12" s="8">
        <f t="shared" si="9"/>
        <v>-11</v>
      </c>
      <c r="R12" s="8">
        <f t="shared" si="0"/>
        <v>-145.65150306386366</v>
      </c>
      <c r="S12" s="8">
        <f t="shared" si="1"/>
        <v>81.427442069179691</v>
      </c>
      <c r="T12" s="8">
        <f t="shared" si="2"/>
        <v>-236.12264704618937</v>
      </c>
      <c r="U12" s="8">
        <f t="shared" si="3"/>
        <v>94.671558827523995</v>
      </c>
      <c r="V12" s="8">
        <f t="shared" si="4"/>
        <v>267.74620304963986</v>
      </c>
      <c r="W12" s="8">
        <f t="shared" si="5"/>
        <v>115.11926136225384</v>
      </c>
    </row>
    <row r="13" spans="4:23">
      <c r="D13" s="1" t="s">
        <v>281</v>
      </c>
      <c r="E13" s="1">
        <v>0.15</v>
      </c>
      <c r="F13" s="9">
        <v>-10</v>
      </c>
      <c r="G13" s="8">
        <v>-108.63267182104065</v>
      </c>
      <c r="H13" s="8">
        <v>98.831285423206523</v>
      </c>
      <c r="I13" s="8">
        <v>-1206.9073717416723</v>
      </c>
      <c r="J13" s="8">
        <v>261.99568045126568</v>
      </c>
      <c r="K13" s="8">
        <v>1009.427902110227</v>
      </c>
      <c r="L13" s="8">
        <v>251.8462534157884</v>
      </c>
      <c r="N13" s="8">
        <f t="shared" si="6"/>
        <v>-306.11214145248596</v>
      </c>
      <c r="O13" s="8">
        <f t="shared" si="7"/>
        <v>612.67321929026059</v>
      </c>
      <c r="P13" s="27">
        <f t="shared" si="8"/>
        <v>0.15</v>
      </c>
      <c r="Q13" s="8">
        <f t="shared" si="9"/>
        <v>-10</v>
      </c>
      <c r="R13" s="8">
        <f t="shared" si="0"/>
        <v>-54.635017970142357</v>
      </c>
      <c r="S13" s="8">
        <f t="shared" si="1"/>
        <v>90.192770751607227</v>
      </c>
      <c r="T13" s="8">
        <f t="shared" si="2"/>
        <v>-232.04862334193666</v>
      </c>
      <c r="U13" s="8">
        <f t="shared" si="3"/>
        <v>116.55009610229368</v>
      </c>
      <c r="V13" s="8">
        <f t="shared" si="4"/>
        <v>125.97476704952393</v>
      </c>
      <c r="W13" s="8">
        <f t="shared" si="5"/>
        <v>114.91057327348585</v>
      </c>
    </row>
    <row r="14" spans="4:23">
      <c r="D14" s="1" t="s">
        <v>282</v>
      </c>
      <c r="E14" s="1">
        <v>0.15</v>
      </c>
      <c r="F14" s="9">
        <v>-9</v>
      </c>
      <c r="G14" s="8">
        <v>-786.63108474430476</v>
      </c>
      <c r="H14" s="8">
        <v>114.70102629540509</v>
      </c>
      <c r="I14" s="8">
        <v>-2223.3460832810083</v>
      </c>
      <c r="J14" s="8">
        <v>255.70645809069879</v>
      </c>
      <c r="K14" s="8">
        <v>30.174825461859456</v>
      </c>
      <c r="L14" s="8">
        <v>262.60613191020354</v>
      </c>
      <c r="N14" s="8">
        <f t="shared" si="6"/>
        <v>-2979.8023425634533</v>
      </c>
      <c r="O14" s="8">
        <f t="shared" si="7"/>
        <v>633.01361629630742</v>
      </c>
      <c r="P14" s="27">
        <f t="shared" si="8"/>
        <v>0.15</v>
      </c>
      <c r="Q14" s="8">
        <f t="shared" si="9"/>
        <v>-9</v>
      </c>
      <c r="R14" s="8">
        <f t="shared" si="0"/>
        <v>-488.08568980772901</v>
      </c>
      <c r="S14" s="8">
        <f t="shared" si="1"/>
        <v>95.220661606694989</v>
      </c>
      <c r="T14" s="8">
        <f t="shared" si="2"/>
        <v>-720.17042034058125</v>
      </c>
      <c r="U14" s="8">
        <f t="shared" si="3"/>
        <v>117.99846212747332</v>
      </c>
      <c r="V14" s="8">
        <f t="shared" si="4"/>
        <v>-356.14011969750248</v>
      </c>
      <c r="W14" s="8">
        <f t="shared" si="5"/>
        <v>119.11302482139314</v>
      </c>
    </row>
    <row r="15" spans="4:23">
      <c r="D15" s="1" t="s">
        <v>279</v>
      </c>
      <c r="E15" s="1">
        <v>0.15</v>
      </c>
      <c r="F15" s="9">
        <v>-8</v>
      </c>
      <c r="G15" s="8">
        <v>-138.10580218875936</v>
      </c>
      <c r="H15" s="8">
        <v>133.55279059112937</v>
      </c>
      <c r="I15" s="8">
        <v>233.12615331860798</v>
      </c>
      <c r="J15" s="8">
        <v>344.31205261409309</v>
      </c>
      <c r="K15" s="8">
        <v>-2171.7854999906417</v>
      </c>
      <c r="L15" s="8">
        <v>333.79202452954451</v>
      </c>
      <c r="N15" s="8">
        <f t="shared" si="6"/>
        <v>-2076.765148860793</v>
      </c>
      <c r="O15" s="8">
        <f t="shared" si="7"/>
        <v>811.65686773476693</v>
      </c>
      <c r="P15" s="27">
        <f t="shared" si="8"/>
        <v>0.15</v>
      </c>
      <c r="Q15" s="8">
        <f t="shared" si="9"/>
        <v>-8</v>
      </c>
      <c r="R15" s="8">
        <f t="shared" si="0"/>
        <v>-273.91748415785713</v>
      </c>
      <c r="S15" s="8">
        <f t="shared" si="1"/>
        <v>119.90926360950994</v>
      </c>
      <c r="T15" s="8">
        <f t="shared" si="2"/>
        <v>-213.94924519128242</v>
      </c>
      <c r="U15" s="8">
        <f t="shared" si="3"/>
        <v>153.95499055168096</v>
      </c>
      <c r="V15" s="8">
        <f t="shared" si="4"/>
        <v>-602.43497380277654</v>
      </c>
      <c r="W15" s="8">
        <f t="shared" si="5"/>
        <v>152.25560139956161</v>
      </c>
    </row>
    <row r="16" spans="4:23">
      <c r="D16" s="1" t="s">
        <v>279</v>
      </c>
      <c r="E16" s="1">
        <v>0.15</v>
      </c>
      <c r="F16" s="9">
        <v>-7</v>
      </c>
      <c r="G16" s="8">
        <v>-364.26020795665704</v>
      </c>
      <c r="H16" s="8">
        <v>107.17450384634122</v>
      </c>
      <c r="I16" s="8">
        <v>1030.6197933884764</v>
      </c>
      <c r="J16" s="8">
        <v>308.76210165065027</v>
      </c>
      <c r="K16" s="8">
        <v>-1748.0529206496121</v>
      </c>
      <c r="L16" s="8">
        <v>326.15189434526133</v>
      </c>
      <c r="N16" s="8">
        <f t="shared" si="6"/>
        <v>-1081.6933352177928</v>
      </c>
      <c r="O16" s="8">
        <f t="shared" si="7"/>
        <v>742.08849984225276</v>
      </c>
      <c r="P16" s="27">
        <f t="shared" si="8"/>
        <v>0.15</v>
      </c>
      <c r="Q16" s="8">
        <f t="shared" si="9"/>
        <v>-7</v>
      </c>
      <c r="R16" s="8">
        <f t="shared" si="0"/>
        <v>-189.89334151361561</v>
      </c>
      <c r="S16" s="8">
        <f t="shared" si="1"/>
        <v>107.21968040991266</v>
      </c>
      <c r="T16" s="8">
        <f t="shared" si="2"/>
        <v>35.433427934444396</v>
      </c>
      <c r="U16" s="8">
        <f t="shared" si="3"/>
        <v>139.78383082445487</v>
      </c>
      <c r="V16" s="8">
        <f t="shared" si="4"/>
        <v>-413.42908741016981</v>
      </c>
      <c r="W16" s="8">
        <f t="shared" si="5"/>
        <v>142.59295118281506</v>
      </c>
    </row>
    <row r="17" spans="4:23">
      <c r="D17" s="1" t="s">
        <v>279</v>
      </c>
      <c r="E17" s="1">
        <v>0.15</v>
      </c>
      <c r="F17" s="9">
        <v>-6</v>
      </c>
      <c r="G17" s="8">
        <v>-674.72087025577389</v>
      </c>
      <c r="H17" s="8">
        <v>117.84210283916082</v>
      </c>
      <c r="I17" s="8">
        <v>1605.5690811687118</v>
      </c>
      <c r="J17" s="8">
        <v>309.27855936058177</v>
      </c>
      <c r="K17" s="8">
        <v>-1770.8362732358207</v>
      </c>
      <c r="L17" s="8">
        <v>258.32999863950613</v>
      </c>
      <c r="N17" s="8">
        <f t="shared" si="6"/>
        <v>-839.9880623228828</v>
      </c>
      <c r="O17" s="8">
        <f t="shared" si="7"/>
        <v>685.45066083924871</v>
      </c>
      <c r="P17" s="27">
        <f t="shared" si="8"/>
        <v>0.15</v>
      </c>
      <c r="Q17" s="8">
        <f t="shared" si="9"/>
        <v>-6</v>
      </c>
      <c r="R17" s="8">
        <f t="shared" si="0"/>
        <v>-210.76115582274349</v>
      </c>
      <c r="S17" s="8">
        <f t="shared" si="1"/>
        <v>102.08101590646574</v>
      </c>
      <c r="T17" s="8">
        <f t="shared" si="2"/>
        <v>157.59337479198112</v>
      </c>
      <c r="U17" s="8">
        <f t="shared" si="3"/>
        <v>133.0053665753106</v>
      </c>
      <c r="V17" s="8">
        <f t="shared" si="4"/>
        <v>-387.82595168875105</v>
      </c>
      <c r="W17" s="8">
        <f t="shared" si="5"/>
        <v>124.77521445882923</v>
      </c>
    </row>
    <row r="18" spans="4:23">
      <c r="D18" s="1" t="s">
        <v>279</v>
      </c>
      <c r="E18" s="1">
        <v>0.15</v>
      </c>
      <c r="F18" s="9">
        <v>-5</v>
      </c>
      <c r="G18" s="8">
        <v>-983.17249387525067</v>
      </c>
      <c r="H18" s="8">
        <v>143.5169805409364</v>
      </c>
      <c r="I18" s="8">
        <v>2046.2568452621622</v>
      </c>
      <c r="J18" s="8">
        <v>351.18960333635459</v>
      </c>
      <c r="K18" s="8">
        <v>-1182.2095437794555</v>
      </c>
      <c r="L18" s="8">
        <v>497.73736752822822</v>
      </c>
      <c r="N18" s="8">
        <f t="shared" si="6"/>
        <v>-119.12519239254402</v>
      </c>
      <c r="O18" s="8">
        <f t="shared" si="7"/>
        <v>992.44395140551921</v>
      </c>
      <c r="P18" s="27">
        <f t="shared" si="8"/>
        <v>0.15</v>
      </c>
      <c r="Q18" s="8">
        <f t="shared" si="9"/>
        <v>-5</v>
      </c>
      <c r="R18" s="8">
        <f t="shared" si="0"/>
        <v>-173.25264731971407</v>
      </c>
      <c r="S18" s="8">
        <f t="shared" si="1"/>
        <v>143.4219140461276</v>
      </c>
      <c r="T18" s="8">
        <f t="shared" si="2"/>
        <v>316.11670746402177</v>
      </c>
      <c r="U18" s="8">
        <f t="shared" si="3"/>
        <v>176.96903003615671</v>
      </c>
      <c r="V18" s="8">
        <f t="shared" si="4"/>
        <v>-205.40478615039333</v>
      </c>
      <c r="W18" s="8">
        <f t="shared" si="5"/>
        <v>200.64213040561322</v>
      </c>
    </row>
    <row r="19" spans="4:23">
      <c r="D19" s="1" t="s">
        <v>279</v>
      </c>
      <c r="E19" s="1">
        <v>0.15</v>
      </c>
      <c r="F19" s="9">
        <v>-4</v>
      </c>
      <c r="G19" s="8">
        <v>-839.32515964824097</v>
      </c>
      <c r="H19" s="8">
        <v>117.02250331790958</v>
      </c>
      <c r="I19" s="8">
        <v>1980.3086320537843</v>
      </c>
      <c r="J19" s="8">
        <v>326.8109360921037</v>
      </c>
      <c r="K19" s="8">
        <v>-1406.1252311247108</v>
      </c>
      <c r="L19" s="8">
        <v>275.59049558723018</v>
      </c>
      <c r="N19" s="8">
        <f t="shared" si="6"/>
        <v>-265.14175871916746</v>
      </c>
      <c r="O19" s="8">
        <f t="shared" si="7"/>
        <v>719.42393499724346</v>
      </c>
      <c r="P19" s="27">
        <f t="shared" si="8"/>
        <v>0.15</v>
      </c>
      <c r="Q19" s="8">
        <f t="shared" si="9"/>
        <v>-4</v>
      </c>
      <c r="R19" s="8">
        <f t="shared" si="0"/>
        <v>-167.70623886492265</v>
      </c>
      <c r="S19" s="8">
        <f t="shared" si="1"/>
        <v>106.06461189140526</v>
      </c>
      <c r="T19" s="8">
        <f t="shared" si="2"/>
        <v>287.77306594848136</v>
      </c>
      <c r="U19" s="8">
        <f t="shared" si="3"/>
        <v>139.95351257031359</v>
      </c>
      <c r="V19" s="8">
        <f t="shared" si="4"/>
        <v>-259.26625041112163</v>
      </c>
      <c r="W19" s="8">
        <f t="shared" si="5"/>
        <v>131.67944141183398</v>
      </c>
    </row>
    <row r="20" spans="4:23">
      <c r="D20" s="1" t="s">
        <v>279</v>
      </c>
      <c r="E20" s="1">
        <v>0.15</v>
      </c>
      <c r="F20" s="9">
        <v>-3</v>
      </c>
      <c r="G20" s="8">
        <v>-1258.3900878168074</v>
      </c>
      <c r="H20" s="8">
        <v>117.8917312602</v>
      </c>
      <c r="I20" s="8">
        <v>2135.9017665287806</v>
      </c>
      <c r="J20" s="8">
        <v>289.60973191982657</v>
      </c>
      <c r="K20" s="8">
        <v>-1297.9886171426979</v>
      </c>
      <c r="L20" s="8">
        <v>669.85034074229497</v>
      </c>
      <c r="N20" s="8">
        <f t="shared" si="6"/>
        <v>-420.47693843072466</v>
      </c>
      <c r="O20" s="8">
        <f t="shared" si="7"/>
        <v>1077.3518039223216</v>
      </c>
      <c r="P20" s="27">
        <f t="shared" si="8"/>
        <v>0.15</v>
      </c>
      <c r="Q20" s="8">
        <f t="shared" si="9"/>
        <v>-3</v>
      </c>
      <c r="R20" s="8">
        <f t="shared" si="0"/>
        <v>-254.2207971110528</v>
      </c>
      <c r="S20" s="8">
        <f t="shared" si="1"/>
        <v>149.56936360185199</v>
      </c>
      <c r="T20" s="8">
        <f t="shared" si="2"/>
        <v>294.08788705246519</v>
      </c>
      <c r="U20" s="8">
        <f t="shared" si="3"/>
        <v>177.30842524686858</v>
      </c>
      <c r="V20" s="8">
        <f t="shared" si="4"/>
        <v>-260.61748261754281</v>
      </c>
      <c r="W20" s="8">
        <f t="shared" si="5"/>
        <v>238.73190821049812</v>
      </c>
    </row>
    <row r="21" spans="4:23">
      <c r="D21" s="1" t="s">
        <v>279</v>
      </c>
      <c r="E21" s="1">
        <v>0.15</v>
      </c>
      <c r="F21" s="9">
        <v>-2</v>
      </c>
      <c r="G21" s="8">
        <v>-1271.6163467999531</v>
      </c>
      <c r="H21" s="8">
        <v>134.38077392924356</v>
      </c>
      <c r="I21" s="8">
        <v>3343.4447932845223</v>
      </c>
      <c r="J21" s="8">
        <v>379.75053020700125</v>
      </c>
      <c r="K21" s="8">
        <v>-1424.3631818373626</v>
      </c>
      <c r="L21" s="8">
        <v>653.71960676186006</v>
      </c>
      <c r="N21" s="8">
        <f t="shared" si="6"/>
        <v>647.4652646472066</v>
      </c>
      <c r="O21" s="8">
        <f t="shared" si="7"/>
        <v>1167.8509108981048</v>
      </c>
      <c r="P21" s="27">
        <f t="shared" si="8"/>
        <v>0.15</v>
      </c>
      <c r="Q21" s="8">
        <f t="shared" si="9"/>
        <v>-2</v>
      </c>
      <c r="R21" s="8">
        <f t="shared" si="0"/>
        <v>-126.97204126619624</v>
      </c>
      <c r="S21" s="8">
        <f t="shared" si="1"/>
        <v>163.19729307045586</v>
      </c>
      <c r="T21" s="8">
        <f t="shared" si="2"/>
        <v>618.53783520898821</v>
      </c>
      <c r="U21" s="8">
        <f t="shared" si="3"/>
        <v>202.83394600763199</v>
      </c>
      <c r="V21" s="8">
        <f t="shared" si="4"/>
        <v>-151.64653000300854</v>
      </c>
      <c r="W21" s="8">
        <f t="shared" si="5"/>
        <v>247.09048914341696</v>
      </c>
    </row>
    <row r="22" spans="4:23">
      <c r="D22" s="1" t="s">
        <v>279</v>
      </c>
      <c r="E22" s="1">
        <v>0.15</v>
      </c>
      <c r="F22" s="9">
        <v>-1</v>
      </c>
      <c r="G22" s="8">
        <v>-1162.6329294029958</v>
      </c>
      <c r="H22" s="8">
        <v>140.38987695763626</v>
      </c>
      <c r="I22" s="8">
        <v>2869.2765733253632</v>
      </c>
      <c r="J22" s="8">
        <v>367.81155342469083</v>
      </c>
      <c r="K22" s="8">
        <v>-1329.5656994056772</v>
      </c>
      <c r="L22" s="8">
        <v>433.48747605898029</v>
      </c>
      <c r="N22" s="8">
        <f t="shared" si="6"/>
        <v>377.0779445166902</v>
      </c>
      <c r="O22" s="8">
        <f t="shared" si="7"/>
        <v>941.68890644130738</v>
      </c>
      <c r="P22" s="27">
        <f t="shared" si="8"/>
        <v>0.15</v>
      </c>
      <c r="Q22" s="8">
        <f t="shared" si="9"/>
        <v>-1</v>
      </c>
      <c r="R22" s="8">
        <f t="shared" si="0"/>
        <v>-142.1254914717311</v>
      </c>
      <c r="S22" s="8">
        <f t="shared" si="1"/>
        <v>136.76759763508423</v>
      </c>
      <c r="T22" s="8">
        <f t="shared" si="2"/>
        <v>509.18296666131141</v>
      </c>
      <c r="U22" s="8">
        <f t="shared" si="3"/>
        <v>173.5049453720701</v>
      </c>
      <c r="V22" s="8">
        <f t="shared" si="4"/>
        <v>-169.09155431831809</v>
      </c>
      <c r="W22" s="8">
        <f t="shared" si="5"/>
        <v>184.11413287453212</v>
      </c>
    </row>
    <row r="23" spans="4:23">
      <c r="D23" s="1" t="s">
        <v>279</v>
      </c>
      <c r="E23" s="1">
        <v>0.15</v>
      </c>
      <c r="F23" s="9">
        <v>0</v>
      </c>
      <c r="G23" s="8">
        <v>-1589.6771413862475</v>
      </c>
      <c r="H23" s="8">
        <v>167.54055712919762</v>
      </c>
      <c r="I23" s="8">
        <v>2964.442875359463</v>
      </c>
      <c r="J23" s="8">
        <v>410.90249299702327</v>
      </c>
      <c r="K23" s="8">
        <v>-1120.759717287978</v>
      </c>
      <c r="L23" s="8">
        <v>557.1528621056699</v>
      </c>
      <c r="N23" s="8">
        <f t="shared" si="6"/>
        <v>254.00601668523746</v>
      </c>
      <c r="O23" s="8">
        <f t="shared" si="7"/>
        <v>1135.5959122318909</v>
      </c>
      <c r="P23" s="27">
        <f t="shared" si="8"/>
        <v>0.15</v>
      </c>
      <c r="Q23" s="8">
        <f t="shared" si="9"/>
        <v>0</v>
      </c>
      <c r="R23" s="8">
        <f t="shared" si="0"/>
        <v>-226.02019389475925</v>
      </c>
      <c r="S23" s="8">
        <f t="shared" si="1"/>
        <v>164.64605628742635</v>
      </c>
      <c r="T23" s="8">
        <f t="shared" si="2"/>
        <v>509.64534727185543</v>
      </c>
      <c r="U23" s="8">
        <f t="shared" si="3"/>
        <v>203.95836900453656</v>
      </c>
      <c r="V23" s="8">
        <f t="shared" si="4"/>
        <v>-150.27199461734651</v>
      </c>
      <c r="W23" s="8">
        <f t="shared" si="5"/>
        <v>227.58342862977958</v>
      </c>
    </row>
    <row r="24" spans="4:23">
      <c r="D24" s="1" t="s">
        <v>279</v>
      </c>
      <c r="E24" s="1">
        <v>0.15</v>
      </c>
      <c r="F24" s="9">
        <v>1</v>
      </c>
      <c r="G24" s="8">
        <v>-1036.5755472701021</v>
      </c>
      <c r="H24" s="8">
        <v>124.35517610542843</v>
      </c>
      <c r="I24" s="8">
        <v>3014.5870811426612</v>
      </c>
      <c r="J24" s="8">
        <v>396.43530344668488</v>
      </c>
      <c r="K24" s="8">
        <v>-1208.6290335080462</v>
      </c>
      <c r="L24" s="8">
        <v>887.54632476428776</v>
      </c>
      <c r="N24" s="8">
        <f t="shared" si="6"/>
        <v>769.38250036451291</v>
      </c>
      <c r="O24" s="8">
        <f t="shared" si="7"/>
        <v>1408.336804316401</v>
      </c>
      <c r="P24" s="27">
        <f t="shared" si="8"/>
        <v>0.15</v>
      </c>
      <c r="Q24" s="8">
        <f t="shared" si="9"/>
        <v>1</v>
      </c>
      <c r="R24" s="8">
        <f t="shared" si="0"/>
        <v>-74.233170091777438</v>
      </c>
      <c r="S24" s="8">
        <f t="shared" si="1"/>
        <v>190.71356435536387</v>
      </c>
      <c r="T24" s="8">
        <f t="shared" si="2"/>
        <v>580.18540834413045</v>
      </c>
      <c r="U24" s="8">
        <f t="shared" si="3"/>
        <v>234.66496954125898</v>
      </c>
      <c r="V24" s="8">
        <f t="shared" si="4"/>
        <v>-102.02642556098378</v>
      </c>
      <c r="W24" s="8">
        <f t="shared" si="5"/>
        <v>313.99828836948728</v>
      </c>
    </row>
    <row r="25" spans="4:23">
      <c r="D25" s="1" t="s">
        <v>279</v>
      </c>
      <c r="E25" s="1">
        <v>0.15</v>
      </c>
      <c r="F25" s="9">
        <v>2</v>
      </c>
      <c r="G25" s="8">
        <v>-1103.6726729735103</v>
      </c>
      <c r="H25" s="8">
        <v>135.26532964935893</v>
      </c>
      <c r="I25" s="8">
        <v>2206.5878146175778</v>
      </c>
      <c r="J25" s="8">
        <v>316.86989190626855</v>
      </c>
      <c r="K25" s="8">
        <v>-1195.8427650329284</v>
      </c>
      <c r="L25" s="8">
        <v>578.35170093001318</v>
      </c>
      <c r="N25" s="8">
        <f t="shared" si="6"/>
        <v>-92.927623388860866</v>
      </c>
      <c r="O25" s="8">
        <f t="shared" si="7"/>
        <v>1030.4869224856407</v>
      </c>
      <c r="P25" s="27">
        <f t="shared" si="8"/>
        <v>0.15</v>
      </c>
      <c r="Q25" s="8">
        <f t="shared" si="9"/>
        <v>2</v>
      </c>
      <c r="R25" s="8">
        <f t="shared" si="0"/>
        <v>-189.544124621679</v>
      </c>
      <c r="S25" s="8">
        <f t="shared" si="1"/>
        <v>146.69800732142593</v>
      </c>
      <c r="T25" s="8">
        <f t="shared" si="2"/>
        <v>345.19026183534288</v>
      </c>
      <c r="U25" s="8">
        <f t="shared" si="3"/>
        <v>176.03412891677283</v>
      </c>
      <c r="V25" s="8">
        <f t="shared" si="4"/>
        <v>-204.43313949281577</v>
      </c>
      <c r="W25" s="8">
        <f t="shared" si="5"/>
        <v>218.27349806676239</v>
      </c>
    </row>
    <row r="26" spans="4:23">
      <c r="D26" s="1" t="s">
        <v>279</v>
      </c>
      <c r="E26" s="1">
        <v>0.15</v>
      </c>
      <c r="F26" s="9">
        <v>3</v>
      </c>
      <c r="G26" s="8">
        <v>-782.93889210834243</v>
      </c>
      <c r="H26" s="8">
        <v>125.19282884448921</v>
      </c>
      <c r="I26" s="8">
        <v>1857.7586394608047</v>
      </c>
      <c r="J26" s="8">
        <v>464.48278839994464</v>
      </c>
      <c r="K26" s="8">
        <v>-1954.8489123762947</v>
      </c>
      <c r="L26" s="8">
        <v>305.04927058450107</v>
      </c>
      <c r="N26" s="8">
        <f t="shared" si="6"/>
        <v>-880.02916502383232</v>
      </c>
      <c r="O26" s="8">
        <f t="shared" si="7"/>
        <v>894.72488782893492</v>
      </c>
      <c r="P26" s="27">
        <f t="shared" si="8"/>
        <v>0.15</v>
      </c>
      <c r="Q26" s="8">
        <f t="shared" si="9"/>
        <v>3</v>
      </c>
      <c r="R26" s="8">
        <f t="shared" si="0"/>
        <v>-233.09366218000417</v>
      </c>
      <c r="S26" s="8">
        <f t="shared" si="1"/>
        <v>128.62281837723071</v>
      </c>
      <c r="T26" s="8">
        <f t="shared" si="2"/>
        <v>193.48055445808873</v>
      </c>
      <c r="U26" s="8">
        <f t="shared" si="3"/>
        <v>183.43119645926586</v>
      </c>
      <c r="V26" s="8">
        <f t="shared" si="4"/>
        <v>-422.40220391559649</v>
      </c>
      <c r="W26" s="8">
        <f t="shared" si="5"/>
        <v>157.6765512736942</v>
      </c>
    </row>
    <row r="27" spans="4:23">
      <c r="D27" s="1" t="s">
        <v>279</v>
      </c>
      <c r="E27" s="1">
        <v>0.15</v>
      </c>
      <c r="F27" s="9">
        <v>4</v>
      </c>
      <c r="G27" s="8">
        <v>-581.87251567698445</v>
      </c>
      <c r="H27" s="8">
        <v>105.60275307081042</v>
      </c>
      <c r="I27" s="8">
        <v>2388.766530707187</v>
      </c>
      <c r="J27" s="8">
        <v>365.15640577849945</v>
      </c>
      <c r="K27" s="8">
        <v>-1380.5475398773747</v>
      </c>
      <c r="L27" s="8">
        <v>368.26409461032654</v>
      </c>
      <c r="N27" s="8">
        <f t="shared" si="6"/>
        <v>426.34647515282791</v>
      </c>
      <c r="O27" s="8">
        <f t="shared" si="7"/>
        <v>839.02325345963641</v>
      </c>
      <c r="P27" s="27">
        <f t="shared" si="8"/>
        <v>0.15</v>
      </c>
      <c r="Q27" s="8">
        <f t="shared" si="9"/>
        <v>4</v>
      </c>
      <c r="R27" s="8">
        <f t="shared" si="0"/>
        <v>-42.341275735074113</v>
      </c>
      <c r="S27" s="8">
        <f t="shared" si="1"/>
        <v>118.70980043443299</v>
      </c>
      <c r="T27" s="8">
        <f t="shared" si="2"/>
        <v>437.53118560390743</v>
      </c>
      <c r="U27" s="8">
        <f t="shared" si="3"/>
        <v>160.63769817952124</v>
      </c>
      <c r="V27" s="8">
        <f t="shared" si="4"/>
        <v>-171.35801041359866</v>
      </c>
      <c r="W27" s="8">
        <f t="shared" si="5"/>
        <v>161.13970945235482</v>
      </c>
    </row>
    <row r="28" spans="4:23">
      <c r="D28" s="1" t="s">
        <v>279</v>
      </c>
      <c r="E28" s="1">
        <v>0.15</v>
      </c>
      <c r="F28" s="9">
        <v>5</v>
      </c>
      <c r="G28" s="8">
        <v>-338.28567098870275</v>
      </c>
      <c r="H28" s="8">
        <v>128.46059249782547</v>
      </c>
      <c r="I28" s="8">
        <v>1924.2259535212636</v>
      </c>
      <c r="J28" s="8">
        <v>348.98099614188982</v>
      </c>
      <c r="K28" s="8">
        <v>-1442.2266596268996</v>
      </c>
      <c r="L28" s="8">
        <v>410.40178037665692</v>
      </c>
      <c r="N28" s="8">
        <f t="shared" si="6"/>
        <v>143.71362290566117</v>
      </c>
      <c r="O28" s="8">
        <f t="shared" si="7"/>
        <v>887.84336901637221</v>
      </c>
      <c r="P28" s="27">
        <f t="shared" si="8"/>
        <v>0.15</v>
      </c>
      <c r="Q28" s="8">
        <f t="shared" si="9"/>
        <v>5</v>
      </c>
      <c r="R28" s="8">
        <f t="shared" si="0"/>
        <v>-37.234688692296878</v>
      </c>
      <c r="S28" s="8">
        <f t="shared" si="1"/>
        <v>128.31696541893996</v>
      </c>
      <c r="T28" s="8">
        <f t="shared" si="2"/>
        <v>328.24795834392842</v>
      </c>
      <c r="U28" s="8">
        <f t="shared" si="3"/>
        <v>163.93949216144262</v>
      </c>
      <c r="V28" s="8">
        <f t="shared" si="4"/>
        <v>-215.56361762615944</v>
      </c>
      <c r="W28" s="8">
        <f t="shared" si="5"/>
        <v>173.86131115321274</v>
      </c>
    </row>
    <row r="29" spans="4:23">
      <c r="D29" s="1" t="s">
        <v>279</v>
      </c>
      <c r="E29" s="1">
        <v>0.15</v>
      </c>
      <c r="F29" s="9">
        <v>6</v>
      </c>
      <c r="G29" s="8">
        <v>-376.17210141549504</v>
      </c>
      <c r="H29" s="8">
        <v>109.56685665897135</v>
      </c>
      <c r="I29" s="8">
        <v>1555.1142439431676</v>
      </c>
      <c r="J29" s="8">
        <v>471.27614789421727</v>
      </c>
      <c r="K29" s="8">
        <v>-1364.4251460981361</v>
      </c>
      <c r="L29" s="8">
        <v>612.36050549884351</v>
      </c>
      <c r="N29" s="8">
        <f t="shared" si="6"/>
        <v>-185.48300357046355</v>
      </c>
      <c r="O29" s="8">
        <f t="shared" si="7"/>
        <v>1193.203510052032</v>
      </c>
      <c r="P29" s="27">
        <f t="shared" si="8"/>
        <v>0.15</v>
      </c>
      <c r="Q29" s="8">
        <f t="shared" si="9"/>
        <v>6</v>
      </c>
      <c r="R29" s="8">
        <f t="shared" si="0"/>
        <v>-83.238241815078425</v>
      </c>
      <c r="S29" s="8">
        <f t="shared" si="1"/>
        <v>162.26045594736843</v>
      </c>
      <c r="T29" s="8">
        <f t="shared" si="2"/>
        <v>228.73878320439781</v>
      </c>
      <c r="U29" s="8">
        <f t="shared" si="3"/>
        <v>220.69041837767742</v>
      </c>
      <c r="V29" s="8">
        <f t="shared" si="4"/>
        <v>-242.87911826381273</v>
      </c>
      <c r="W29" s="8">
        <f t="shared" si="5"/>
        <v>243.48096845227084</v>
      </c>
    </row>
    <row r="30" spans="4:23">
      <c r="D30" s="1" t="s">
        <v>279</v>
      </c>
      <c r="E30" s="1">
        <v>0.15</v>
      </c>
      <c r="F30" s="9">
        <v>7</v>
      </c>
      <c r="G30" s="8">
        <v>172.52406634482577</v>
      </c>
      <c r="H30" s="8">
        <v>112.29412946511809</v>
      </c>
      <c r="I30" s="8">
        <v>496.8873690123221</v>
      </c>
      <c r="J30" s="8">
        <v>402.93288003589998</v>
      </c>
      <c r="K30" s="8">
        <v>-929.47618675587319</v>
      </c>
      <c r="L30" s="8">
        <v>377.87639424791132</v>
      </c>
      <c r="N30" s="8">
        <f t="shared" si="6"/>
        <v>-260.06475139872532</v>
      </c>
      <c r="O30" s="8">
        <f t="shared" si="7"/>
        <v>893.1034037489294</v>
      </c>
      <c r="P30" s="27">
        <f t="shared" si="8"/>
        <v>0.15</v>
      </c>
      <c r="Q30" s="8">
        <f t="shared" si="9"/>
        <v>7</v>
      </c>
      <c r="R30" s="8">
        <f t="shared" si="0"/>
        <v>-3.6385726252967845</v>
      </c>
      <c r="S30" s="8">
        <f t="shared" si="1"/>
        <v>126.34273329087011</v>
      </c>
      <c r="T30" s="8">
        <f t="shared" si="2"/>
        <v>48.758576267144932</v>
      </c>
      <c r="U30" s="8">
        <f t="shared" si="3"/>
        <v>173.29206992153485</v>
      </c>
      <c r="V30" s="8">
        <f t="shared" si="4"/>
        <v>-181.65399812617892</v>
      </c>
      <c r="W30" s="8">
        <f t="shared" si="5"/>
        <v>169.24448375578288</v>
      </c>
    </row>
    <row r="31" spans="4:23">
      <c r="D31" s="1" t="s">
        <v>279</v>
      </c>
      <c r="E31" s="1">
        <v>0.15</v>
      </c>
      <c r="F31" s="9">
        <v>8</v>
      </c>
      <c r="G31" s="8">
        <v>489.45279291023883</v>
      </c>
      <c r="H31" s="8">
        <v>153.96292550962085</v>
      </c>
      <c r="I31" s="8">
        <v>40.800745594316012</v>
      </c>
      <c r="J31" s="8">
        <v>333.00352460430281</v>
      </c>
      <c r="K31" s="8">
        <v>-1851.2752846049364</v>
      </c>
      <c r="L31" s="8">
        <v>545.1491436158085</v>
      </c>
      <c r="N31" s="8">
        <f t="shared" si="6"/>
        <v>-1321.0217461003815</v>
      </c>
      <c r="O31" s="8">
        <f t="shared" si="7"/>
        <v>1032.1155937297322</v>
      </c>
      <c r="P31" s="27">
        <f t="shared" si="8"/>
        <v>0.15</v>
      </c>
      <c r="Q31" s="8">
        <f t="shared" si="9"/>
        <v>8</v>
      </c>
      <c r="R31" s="8">
        <f t="shared" si="0"/>
        <v>-80.98141423050761</v>
      </c>
      <c r="S31" s="8">
        <f t="shared" si="1"/>
        <v>149.91570797650243</v>
      </c>
      <c r="T31" s="8">
        <f t="shared" si="2"/>
        <v>-153.45597572000281</v>
      </c>
      <c r="U31" s="8">
        <f t="shared" si="3"/>
        <v>178.8376509071818</v>
      </c>
      <c r="V31" s="8">
        <f t="shared" si="4"/>
        <v>-459.09902675218967</v>
      </c>
      <c r="W31" s="8">
        <f t="shared" si="5"/>
        <v>213.107327824425</v>
      </c>
    </row>
    <row r="32" spans="4:23">
      <c r="D32" s="1" t="s">
        <v>283</v>
      </c>
      <c r="E32" s="1">
        <v>0.15</v>
      </c>
      <c r="F32" s="9">
        <v>9</v>
      </c>
      <c r="G32" s="8">
        <v>348.31973613291825</v>
      </c>
      <c r="H32" s="8">
        <v>114.71380031236043</v>
      </c>
      <c r="I32" s="8">
        <v>-2192.5974420710095</v>
      </c>
      <c r="J32" s="8">
        <v>319.2895136227005</v>
      </c>
      <c r="K32" s="8">
        <v>-1143.7246676985203</v>
      </c>
      <c r="L32" s="8">
        <v>227.04585472443921</v>
      </c>
      <c r="N32" s="8">
        <f t="shared" si="6"/>
        <v>-2988.0023736366115</v>
      </c>
      <c r="O32" s="8">
        <f t="shared" si="7"/>
        <v>661.04916865950008</v>
      </c>
      <c r="P32" s="27">
        <f t="shared" si="8"/>
        <v>0.15</v>
      </c>
      <c r="Q32" s="8">
        <f t="shared" si="9"/>
        <v>9</v>
      </c>
      <c r="R32" s="8">
        <f t="shared" si="0"/>
        <v>-305.74094558450258</v>
      </c>
      <c r="S32" s="8">
        <f t="shared" si="1"/>
        <v>98.619340099589948</v>
      </c>
      <c r="T32" s="8">
        <f t="shared" si="2"/>
        <v>-716.19679744821394</v>
      </c>
      <c r="U32" s="8">
        <f t="shared" si="3"/>
        <v>131.66618609587567</v>
      </c>
      <c r="V32" s="8">
        <f t="shared" si="4"/>
        <v>-546.76350312650413</v>
      </c>
      <c r="W32" s="8">
        <f t="shared" si="5"/>
        <v>116.76528735077187</v>
      </c>
    </row>
    <row r="33" spans="4:23">
      <c r="D33" s="1" t="s">
        <v>281</v>
      </c>
      <c r="E33" s="1">
        <v>0.15</v>
      </c>
      <c r="F33" s="9">
        <v>10</v>
      </c>
      <c r="G33" s="8">
        <v>102.70114694010957</v>
      </c>
      <c r="H33" s="8">
        <v>103.21438369742529</v>
      </c>
      <c r="I33" s="8">
        <v>-1632.875773744491</v>
      </c>
      <c r="J33" s="8">
        <v>211.94959561154906</v>
      </c>
      <c r="K33" s="8">
        <v>549.96514660765604</v>
      </c>
      <c r="L33" s="8">
        <v>215.54982122129479</v>
      </c>
      <c r="N33" s="8">
        <f t="shared" si="6"/>
        <v>-980.20948019672539</v>
      </c>
      <c r="O33" s="8">
        <f t="shared" si="7"/>
        <v>530.71380053026917</v>
      </c>
      <c r="P33" s="27">
        <f t="shared" si="8"/>
        <v>0.15</v>
      </c>
      <c r="Q33" s="8">
        <f t="shared" si="9"/>
        <v>10</v>
      </c>
      <c r="R33" s="8">
        <f t="shared" si="0"/>
        <v>-102.16596328735477</v>
      </c>
      <c r="S33" s="8">
        <f t="shared" si="1"/>
        <v>80.971110892289758</v>
      </c>
      <c r="T33" s="8">
        <f t="shared" si="2"/>
        <v>-382.52838893640563</v>
      </c>
      <c r="U33" s="8">
        <f t="shared" si="3"/>
        <v>98.53602973995595</v>
      </c>
      <c r="V33" s="8">
        <f t="shared" si="4"/>
        <v>-29.915624879520344</v>
      </c>
      <c r="W33" s="8">
        <f t="shared" si="5"/>
        <v>99.117604646145594</v>
      </c>
    </row>
    <row r="34" spans="4:23">
      <c r="D34" s="1" t="s">
        <v>281</v>
      </c>
      <c r="E34" s="1">
        <v>0.15</v>
      </c>
      <c r="F34" s="9">
        <v>11</v>
      </c>
      <c r="G34" s="8">
        <v>-815.14702831531065</v>
      </c>
      <c r="H34" s="8">
        <v>105.07089755429354</v>
      </c>
      <c r="I34" s="8">
        <v>-1551.3486402076726</v>
      </c>
      <c r="J34" s="8">
        <v>241.81173753312623</v>
      </c>
      <c r="K34" s="8">
        <v>357.59086618347703</v>
      </c>
      <c r="L34" s="8">
        <v>246.53840943456021</v>
      </c>
      <c r="N34" s="8">
        <f t="shared" si="6"/>
        <v>-2008.9048023395062</v>
      </c>
      <c r="O34" s="8">
        <f t="shared" si="7"/>
        <v>593.42104452197998</v>
      </c>
      <c r="P34" s="27">
        <f t="shared" si="8"/>
        <v>0.15</v>
      </c>
      <c r="Q34" s="8">
        <f t="shared" si="9"/>
        <v>11</v>
      </c>
      <c r="R34" s="8">
        <f t="shared" si="0"/>
        <v>-375.0641402420672</v>
      </c>
      <c r="S34" s="8">
        <f t="shared" si="1"/>
        <v>88.868233075856494</v>
      </c>
      <c r="T34" s="8">
        <f t="shared" si="2"/>
        <v>-493.98901600929486</v>
      </c>
      <c r="U34" s="8">
        <f t="shared" si="3"/>
        <v>110.95713799551402</v>
      </c>
      <c r="V34" s="8">
        <f t="shared" si="4"/>
        <v>-185.62186497687841</v>
      </c>
      <c r="W34" s="8">
        <f t="shared" si="5"/>
        <v>111.72067730266879</v>
      </c>
    </row>
    <row r="35" spans="4:23">
      <c r="D35" s="1" t="s">
        <v>281</v>
      </c>
      <c r="E35" s="1">
        <v>0.15</v>
      </c>
      <c r="F35" s="9">
        <v>12.000000000000014</v>
      </c>
      <c r="G35" s="8">
        <v>-647.17208185116613</v>
      </c>
      <c r="H35" s="8">
        <v>94.21466037962125</v>
      </c>
      <c r="I35" s="8">
        <v>-875.66631544844233</v>
      </c>
      <c r="J35" s="8">
        <v>235.05808524215695</v>
      </c>
      <c r="K35" s="8">
        <v>301.48959859666036</v>
      </c>
      <c r="L35" s="8">
        <v>301.68259678831078</v>
      </c>
      <c r="N35" s="8">
        <f t="shared" si="6"/>
        <v>-1221.348798702948</v>
      </c>
      <c r="O35" s="8">
        <f t="shared" si="7"/>
        <v>630.95534241008897</v>
      </c>
      <c r="P35" s="27">
        <f t="shared" si="8"/>
        <v>0.15</v>
      </c>
      <c r="Q35" s="8">
        <f t="shared" si="9"/>
        <v>12.000000000000014</v>
      </c>
      <c r="R35" s="8">
        <f t="shared" si="0"/>
        <v>-252.51428691112238</v>
      </c>
      <c r="S35" s="8">
        <f t="shared" si="1"/>
        <v>91.661957776391858</v>
      </c>
      <c r="T35" s="8">
        <f t="shared" si="2"/>
        <v>-289.42489387683628</v>
      </c>
      <c r="U35" s="8">
        <f t="shared" si="3"/>
        <v>114.41358794649381</v>
      </c>
      <c r="V35" s="8">
        <f t="shared" si="4"/>
        <v>-99.268938531088921</v>
      </c>
      <c r="W35" s="8">
        <f t="shared" si="5"/>
        <v>125.17600904241097</v>
      </c>
    </row>
    <row r="36" spans="4:23">
      <c r="D36" s="1" t="s">
        <v>281</v>
      </c>
      <c r="E36" s="1">
        <v>0.15</v>
      </c>
      <c r="F36" s="9">
        <v>13.000000000000014</v>
      </c>
      <c r="G36" s="8">
        <v>-232.30923363892765</v>
      </c>
      <c r="H36" s="8">
        <v>104.42667948107334</v>
      </c>
      <c r="I36" s="8">
        <v>-563.77849739930321</v>
      </c>
      <c r="J36" s="8">
        <v>227.74500616407067</v>
      </c>
      <c r="K36" s="8">
        <v>723.55435577864387</v>
      </c>
      <c r="L36" s="8">
        <v>297.57946588260256</v>
      </c>
      <c r="N36" s="8">
        <f t="shared" si="6"/>
        <v>-72.533375259587046</v>
      </c>
      <c r="O36" s="8">
        <f t="shared" si="7"/>
        <v>629.75115152774652</v>
      </c>
      <c r="P36" s="27">
        <f t="shared" si="8"/>
        <v>0.15</v>
      </c>
      <c r="Q36" s="8">
        <f t="shared" si="9"/>
        <v>13.000000000000014</v>
      </c>
      <c r="R36" s="8">
        <f t="shared" si="0"/>
        <v>-46.314573590430584</v>
      </c>
      <c r="S36" s="8">
        <f t="shared" si="1"/>
        <v>93.165699274342657</v>
      </c>
      <c r="T36" s="8">
        <f t="shared" si="2"/>
        <v>-99.859608505568161</v>
      </c>
      <c r="U36" s="8">
        <f t="shared" si="3"/>
        <v>113.08635204621145</v>
      </c>
      <c r="V36" s="8">
        <f t="shared" si="4"/>
        <v>108.09416008471557</v>
      </c>
      <c r="W36" s="8">
        <f t="shared" si="5"/>
        <v>124.36730323151276</v>
      </c>
    </row>
    <row r="37" spans="4:23">
      <c r="D37" s="1" t="s">
        <v>281</v>
      </c>
      <c r="E37" s="1">
        <v>0.15</v>
      </c>
      <c r="F37" s="9">
        <v>14.000000000000014</v>
      </c>
      <c r="G37" s="8">
        <v>-155.51677211489422</v>
      </c>
      <c r="H37" s="8">
        <v>94.417568712756861</v>
      </c>
      <c r="I37" s="8">
        <v>-623.19788617937184</v>
      </c>
      <c r="J37" s="8">
        <v>298.53276558944316</v>
      </c>
      <c r="K37" s="8">
        <v>181.8301557612312</v>
      </c>
      <c r="L37" s="8">
        <v>229.68550446011983</v>
      </c>
      <c r="N37" s="8">
        <f t="shared" si="6"/>
        <v>-596.88450253303495</v>
      </c>
      <c r="O37" s="8">
        <f t="shared" si="7"/>
        <v>622.63583876231985</v>
      </c>
      <c r="P37" s="27">
        <f t="shared" si="8"/>
        <v>0.15</v>
      </c>
      <c r="Q37" s="8">
        <f t="shared" si="9"/>
        <v>14.000000000000014</v>
      </c>
      <c r="R37" s="8">
        <f t="shared" si="0"/>
        <v>-97.436793302369821</v>
      </c>
      <c r="S37" s="8">
        <f t="shared" si="1"/>
        <v>90.686795411341762</v>
      </c>
      <c r="T37" s="8">
        <f t="shared" si="2"/>
        <v>-172.98528095893928</v>
      </c>
      <c r="U37" s="8">
        <f t="shared" si="3"/>
        <v>123.65925029142187</v>
      </c>
      <c r="V37" s="8">
        <f t="shared" si="4"/>
        <v>-42.942289568534179</v>
      </c>
      <c r="W37" s="8">
        <f t="shared" si="5"/>
        <v>112.53776964745424</v>
      </c>
    </row>
    <row r="38" spans="4:23">
      <c r="D38" s="1" t="s">
        <v>281</v>
      </c>
      <c r="E38" s="1">
        <v>0.15</v>
      </c>
      <c r="F38" s="9">
        <v>15.000000000000014</v>
      </c>
      <c r="G38" s="8">
        <v>179.27357363434203</v>
      </c>
      <c r="H38" s="8">
        <v>100.34336644770826</v>
      </c>
      <c r="I38" s="8">
        <v>-604.96738927318108</v>
      </c>
      <c r="J38" s="8">
        <v>200.07610230665665</v>
      </c>
      <c r="K38" s="8">
        <v>748.68673898698114</v>
      </c>
      <c r="L38" s="8">
        <v>251.21235706748735</v>
      </c>
      <c r="N38" s="8">
        <f t="shared" si="6"/>
        <v>322.99292334814209</v>
      </c>
      <c r="O38" s="8">
        <f t="shared" si="7"/>
        <v>551.63182582185232</v>
      </c>
      <c r="P38" s="27">
        <f t="shared" si="8"/>
        <v>0.15</v>
      </c>
      <c r="Q38" s="8">
        <f t="shared" si="9"/>
        <v>15.000000000000014</v>
      </c>
      <c r="R38" s="8">
        <f t="shared" si="0"/>
        <v>68.091412223495539</v>
      </c>
      <c r="S38" s="8">
        <f t="shared" si="1"/>
        <v>83.041630400738811</v>
      </c>
      <c r="T38" s="8">
        <f t="shared" si="2"/>
        <v>-58.593666400027416</v>
      </c>
      <c r="U38" s="8">
        <f t="shared" si="3"/>
        <v>99.152303116415084</v>
      </c>
      <c r="V38" s="8">
        <f t="shared" si="4"/>
        <v>160.07353893430647</v>
      </c>
      <c r="W38" s="8">
        <f t="shared" si="5"/>
        <v>107.41277503931852</v>
      </c>
    </row>
    <row r="39" spans="4:23">
      <c r="D39" s="1" t="s">
        <v>281</v>
      </c>
      <c r="E39" s="1">
        <v>0.15</v>
      </c>
      <c r="F39" s="9">
        <v>16.000000000000014</v>
      </c>
      <c r="G39" s="8">
        <v>210.68202476004495</v>
      </c>
      <c r="H39" s="8">
        <v>93.256659733809158</v>
      </c>
      <c r="I39" s="8">
        <v>-443.81846977048502</v>
      </c>
      <c r="J39" s="8">
        <v>316.32722141461403</v>
      </c>
      <c r="K39" s="8">
        <v>226.32330515381938</v>
      </c>
      <c r="L39" s="8">
        <v>238.43239599186103</v>
      </c>
      <c r="N39" s="8">
        <f t="shared" si="6"/>
        <v>-6.813139856620694</v>
      </c>
      <c r="O39" s="8">
        <f t="shared" si="7"/>
        <v>648.01627714028427</v>
      </c>
      <c r="P39" s="27">
        <f t="shared" si="8"/>
        <v>0.15</v>
      </c>
      <c r="Q39" s="8">
        <f t="shared" si="9"/>
        <v>16.000000000000014</v>
      </c>
      <c r="R39" s="8">
        <f t="shared" si="0"/>
        <v>33.20781205553206</v>
      </c>
      <c r="S39" s="8">
        <f t="shared" si="1"/>
        <v>93.574201687457432</v>
      </c>
      <c r="T39" s="8">
        <f t="shared" si="2"/>
        <v>-72.51919090709201</v>
      </c>
      <c r="U39" s="8">
        <f t="shared" ref="U39:U70" si="10">E/1000/(1+nu)*(I39+J39+(nu/(1-2*nu))*(N39+O39))-T39</f>
        <v>129.60867703589517</v>
      </c>
      <c r="V39" s="8">
        <f t="shared" si="4"/>
        <v>35.734480426834082</v>
      </c>
      <c r="W39" s="8">
        <f t="shared" ref="W39:W70" si="11">E/1000/(1+nu)*(K39+L39+(nu/(1-2*nu))*(N39+O39))-V39</f>
        <v>117.02566677529659</v>
      </c>
    </row>
    <row r="40" spans="4:23">
      <c r="D40" t="s">
        <v>281</v>
      </c>
      <c r="E40" s="1">
        <v>0.15</v>
      </c>
      <c r="F40" s="9">
        <v>-9.6599999999999966</v>
      </c>
      <c r="G40" s="8">
        <v>10.666885289056793</v>
      </c>
      <c r="H40" s="8">
        <v>112.27949110503843</v>
      </c>
      <c r="I40" s="8">
        <v>-1417.5492796261181</v>
      </c>
      <c r="J40" s="8">
        <v>196.30836890804926</v>
      </c>
      <c r="K40" s="8">
        <v>1489.4815497494828</v>
      </c>
      <c r="L40" s="8">
        <v>294.17403403408935</v>
      </c>
      <c r="N40" s="8">
        <f t="shared" si="6"/>
        <v>82.599155412421624</v>
      </c>
      <c r="O40" s="8">
        <f t="shared" si="7"/>
        <v>602.76189404717707</v>
      </c>
      <c r="P40" s="27">
        <f t="shared" si="8"/>
        <v>0.15</v>
      </c>
      <c r="Q40" s="8">
        <f t="shared" si="9"/>
        <v>-9.6599999999999966</v>
      </c>
      <c r="R40" s="8">
        <f t="shared" si="0"/>
        <v>11.730317606275637</v>
      </c>
      <c r="S40" s="8">
        <f t="shared" si="1"/>
        <v>91.164378034221855</v>
      </c>
      <c r="T40" s="8">
        <f t="shared" si="2"/>
        <v>-218.98152441848336</v>
      </c>
      <c r="U40" s="8">
        <f t="shared" si="10"/>
        <v>104.73827367932363</v>
      </c>
      <c r="V40" s="8">
        <f t="shared" si="4"/>
        <v>250.61576340372903</v>
      </c>
      <c r="W40" s="8">
        <f t="shared" si="11"/>
        <v>120.54734266122239</v>
      </c>
    </row>
    <row r="41" spans="4:23">
      <c r="D41" t="s">
        <v>281</v>
      </c>
      <c r="E41" s="1">
        <v>0.15</v>
      </c>
      <c r="F41" s="9">
        <v>-9.3299999999999983</v>
      </c>
      <c r="G41" s="8">
        <v>-142.4591951780796</v>
      </c>
      <c r="H41" s="8">
        <v>110.67940343212346</v>
      </c>
      <c r="I41" s="8">
        <v>-1425.9136598788746</v>
      </c>
      <c r="J41" s="8">
        <v>218.1673117008786</v>
      </c>
      <c r="K41" s="8">
        <v>1195.7826206379086</v>
      </c>
      <c r="L41" s="8">
        <v>245.06000603330403</v>
      </c>
      <c r="N41" s="8">
        <f t="shared" si="6"/>
        <v>-372.5902344190456</v>
      </c>
      <c r="O41" s="8">
        <f t="shared" si="7"/>
        <v>573.90672116630617</v>
      </c>
      <c r="P41" s="27">
        <f t="shared" si="8"/>
        <v>0.15</v>
      </c>
      <c r="Q41" s="8">
        <f t="shared" si="9"/>
        <v>-9.3299999999999983</v>
      </c>
      <c r="R41" s="8">
        <f t="shared" si="0"/>
        <v>-68.153379160304908</v>
      </c>
      <c r="S41" s="8">
        <f t="shared" si="1"/>
        <v>87.409987157260872</v>
      </c>
      <c r="T41" s="8">
        <f t="shared" si="2"/>
        <v>-275.48063884274097</v>
      </c>
      <c r="U41" s="8">
        <f t="shared" si="10"/>
        <v>104.77341849298284</v>
      </c>
      <c r="V41" s="8">
        <f t="shared" si="4"/>
        <v>148.02414493304701</v>
      </c>
      <c r="W41" s="8">
        <f t="shared" si="11"/>
        <v>109.11762296206695</v>
      </c>
    </row>
    <row r="42" spans="4:23">
      <c r="D42" t="s">
        <v>283</v>
      </c>
      <c r="E42" s="1">
        <v>0.15</v>
      </c>
      <c r="F42" s="9">
        <v>-8.6700000000000017</v>
      </c>
      <c r="G42" s="8">
        <v>-690.29803233366943</v>
      </c>
      <c r="H42" s="8">
        <v>152.3323065286686</v>
      </c>
      <c r="I42" s="8">
        <v>-2126.8225209830625</v>
      </c>
      <c r="J42" s="8">
        <v>221.7106289852386</v>
      </c>
      <c r="K42" s="8">
        <v>976.08390171122221</v>
      </c>
      <c r="L42" s="8">
        <v>407.03040549949776</v>
      </c>
      <c r="N42" s="8">
        <f t="shared" si="6"/>
        <v>-1841.0366516055101</v>
      </c>
      <c r="O42" s="8">
        <f t="shared" si="7"/>
        <v>781.07334101340496</v>
      </c>
      <c r="P42" s="27">
        <f t="shared" si="8"/>
        <v>0.15</v>
      </c>
      <c r="Q42" s="8">
        <f t="shared" si="9"/>
        <v>-8.6700000000000017</v>
      </c>
      <c r="R42" s="8">
        <f t="shared" si="0"/>
        <v>-334.55835339841411</v>
      </c>
      <c r="S42" s="8">
        <f t="shared" si="1"/>
        <v>119.23756583125513</v>
      </c>
      <c r="T42" s="8">
        <f t="shared" si="2"/>
        <v>-566.61230925716222</v>
      </c>
      <c r="U42" s="8">
        <f t="shared" si="10"/>
        <v>130.44483330500873</v>
      </c>
      <c r="V42" s="8">
        <f t="shared" si="4"/>
        <v>-65.373579437316238</v>
      </c>
      <c r="W42" s="8">
        <f t="shared" si="11"/>
        <v>160.38110489577366</v>
      </c>
    </row>
    <row r="43" spans="4:23">
      <c r="D43" t="s">
        <v>279</v>
      </c>
      <c r="E43" s="1">
        <v>0.15</v>
      </c>
      <c r="F43" s="9">
        <v>-8.3400000000000034</v>
      </c>
      <c r="G43" s="8">
        <v>-271.7125497231354</v>
      </c>
      <c r="H43" s="8">
        <v>164.52722414050933</v>
      </c>
      <c r="I43" s="8">
        <v>-1046.4418867150994</v>
      </c>
      <c r="J43" s="8">
        <v>292.18460000546293</v>
      </c>
      <c r="K43" s="8">
        <v>30.060302869339139</v>
      </c>
      <c r="L43" s="8">
        <v>520.15247775893943</v>
      </c>
      <c r="N43" s="8">
        <f t="shared" si="6"/>
        <v>-1288.0941335688956</v>
      </c>
      <c r="O43" s="8">
        <f t="shared" si="7"/>
        <v>976.86430190491171</v>
      </c>
      <c r="P43" s="27">
        <f t="shared" si="8"/>
        <v>0.15</v>
      </c>
      <c r="Q43" s="8">
        <f t="shared" si="9"/>
        <v>-8.3400000000000034</v>
      </c>
      <c r="R43" s="8">
        <f t="shared" si="0"/>
        <v>-199.94958575304571</v>
      </c>
      <c r="S43" s="8">
        <f t="shared" si="1"/>
        <v>144.92834201502347</v>
      </c>
      <c r="T43" s="8">
        <f t="shared" si="2"/>
        <v>-325.09817095943987</v>
      </c>
      <c r="U43" s="8">
        <f t="shared" si="10"/>
        <v>165.5499181162852</v>
      </c>
      <c r="V43" s="8">
        <f t="shared" si="4"/>
        <v>-151.20166341118446</v>
      </c>
      <c r="W43" s="8">
        <f t="shared" si="11"/>
        <v>202.37549836876985</v>
      </c>
    </row>
    <row r="44" spans="4:23">
      <c r="D44" t="s">
        <v>279</v>
      </c>
      <c r="E44" s="1">
        <v>0.15</v>
      </c>
      <c r="F44" s="9">
        <v>8.3400000000000034</v>
      </c>
      <c r="G44" s="8">
        <v>575.73120366161129</v>
      </c>
      <c r="H44" s="8">
        <v>106.10705871161315</v>
      </c>
      <c r="I44" s="8">
        <v>-338.68742045839451</v>
      </c>
      <c r="J44" s="8">
        <v>339.90992784149745</v>
      </c>
      <c r="K44" s="8">
        <v>562.24357166456684</v>
      </c>
      <c r="L44" s="8">
        <v>413.42145696421358</v>
      </c>
      <c r="N44" s="8">
        <f t="shared" si="6"/>
        <v>799.28735486778362</v>
      </c>
      <c r="O44" s="8">
        <f t="shared" si="7"/>
        <v>859.43844351732423</v>
      </c>
      <c r="P44" s="27">
        <f t="shared" si="8"/>
        <v>0.15</v>
      </c>
      <c r="Q44" s="8">
        <f t="shared" si="9"/>
        <v>8.3400000000000034</v>
      </c>
      <c r="R44" s="8">
        <f t="shared" si="0"/>
        <v>189.83947012354943</v>
      </c>
      <c r="S44" s="8">
        <f t="shared" si="1"/>
        <v>121.26464398724406</v>
      </c>
      <c r="T44" s="8">
        <f t="shared" si="2"/>
        <v>42.125692381086957</v>
      </c>
      <c r="U44" s="8">
        <f t="shared" si="10"/>
        <v>159.03279976976381</v>
      </c>
      <c r="V44" s="8">
        <f t="shared" si="4"/>
        <v>187.66069880094994</v>
      </c>
      <c r="W44" s="8">
        <f t="shared" si="11"/>
        <v>170.90773908958715</v>
      </c>
    </row>
    <row r="45" spans="4:23">
      <c r="D45" t="s">
        <v>279</v>
      </c>
      <c r="E45" s="1">
        <v>0.15</v>
      </c>
      <c r="F45" s="9">
        <v>8.6700000000000017</v>
      </c>
      <c r="G45" s="8">
        <v>722.78821704996335</v>
      </c>
      <c r="H45" s="8">
        <v>120.95128575806416</v>
      </c>
      <c r="I45" s="8">
        <v>-941.04008861173315</v>
      </c>
      <c r="J45" s="8">
        <v>377.40005452058244</v>
      </c>
      <c r="K45" s="8">
        <v>542.18702705122189</v>
      </c>
      <c r="L45" s="8">
        <v>204.87961434678687</v>
      </c>
      <c r="N45" s="8">
        <f t="shared" si="6"/>
        <v>323.93515548945209</v>
      </c>
      <c r="O45" s="8">
        <f t="shared" si="7"/>
        <v>703.23095462543347</v>
      </c>
      <c r="P45" s="27">
        <f t="shared" si="8"/>
        <v>0.15</v>
      </c>
      <c r="Q45" s="8">
        <f t="shared" si="9"/>
        <v>8.6700000000000017</v>
      </c>
      <c r="R45" s="8">
        <f t="shared" si="0"/>
        <v>156.00408659236999</v>
      </c>
      <c r="S45" s="8">
        <f t="shared" si="1"/>
        <v>104.73741950976861</v>
      </c>
      <c r="T45" s="8">
        <f t="shared" si="2"/>
        <v>-112.76817816836558</v>
      </c>
      <c r="U45" s="8">
        <f t="shared" si="10"/>
        <v>146.1637590790985</v>
      </c>
      <c r="V45" s="8">
        <f t="shared" si="4"/>
        <v>126.83004820795792</v>
      </c>
      <c r="W45" s="8">
        <f t="shared" si="11"/>
        <v>118.29507258948537</v>
      </c>
    </row>
    <row r="46" spans="4:23">
      <c r="D46" t="s">
        <v>282</v>
      </c>
      <c r="E46" s="1">
        <v>0.15</v>
      </c>
      <c r="F46" s="9">
        <v>9.3299999999999983</v>
      </c>
      <c r="G46" s="8">
        <v>-421.01884872425279</v>
      </c>
      <c r="H46" s="8">
        <v>112.62529982070117</v>
      </c>
      <c r="I46" s="8">
        <v>-2789.4492242674928</v>
      </c>
      <c r="J46" s="8">
        <v>326.02405374948512</v>
      </c>
      <c r="K46" s="8">
        <v>861.70663050633141</v>
      </c>
      <c r="L46" s="8">
        <v>198.28441321156913</v>
      </c>
      <c r="N46" s="8">
        <f t="shared" si="6"/>
        <v>-2348.7614424854141</v>
      </c>
      <c r="O46" s="8">
        <f t="shared" si="7"/>
        <v>636.93376678175537</v>
      </c>
      <c r="P46" s="27">
        <f t="shared" si="8"/>
        <v>0.15</v>
      </c>
      <c r="Q46" s="8">
        <f t="shared" si="9"/>
        <v>9.3299999999999983</v>
      </c>
      <c r="R46" s="8">
        <f t="shared" si="0"/>
        <v>-352.5722195565736</v>
      </c>
      <c r="S46" s="8">
        <f t="shared" si="1"/>
        <v>95.36029325421049</v>
      </c>
      <c r="T46" s="8">
        <f t="shared" si="2"/>
        <v>-735.16481868278925</v>
      </c>
      <c r="U46" s="8">
        <f t="shared" si="10"/>
        <v>129.83239965809105</v>
      </c>
      <c r="V46" s="8">
        <f t="shared" si="4"/>
        <v>-145.36271906547927</v>
      </c>
      <c r="W46" s="8">
        <f t="shared" si="11"/>
        <v>109.19753464811996</v>
      </c>
    </row>
    <row r="47" spans="4:23">
      <c r="D47" t="s">
        <v>281</v>
      </c>
      <c r="E47" s="1">
        <v>0.15</v>
      </c>
      <c r="F47" s="9">
        <v>9.6599999999999966</v>
      </c>
      <c r="G47" s="8">
        <v>278.5044719426644</v>
      </c>
      <c r="H47" s="8">
        <v>93.299621122477902</v>
      </c>
      <c r="I47" s="8">
        <v>-1170.3322505036695</v>
      </c>
      <c r="J47" s="8">
        <v>225.81004057886651</v>
      </c>
      <c r="K47" s="8">
        <v>807.74518510584596</v>
      </c>
      <c r="L47" s="8">
        <v>342.6986745262983</v>
      </c>
      <c r="N47" s="8">
        <f t="shared" si="6"/>
        <v>-84.082593455159099</v>
      </c>
      <c r="O47" s="8">
        <f t="shared" si="7"/>
        <v>661.80833622764271</v>
      </c>
      <c r="P47" s="27">
        <f t="shared" si="8"/>
        <v>0.15</v>
      </c>
      <c r="Q47" s="8">
        <f t="shared" si="9"/>
        <v>9.6599999999999966</v>
      </c>
      <c r="R47" s="8">
        <f t="shared" si="0"/>
        <v>34.802254337516892</v>
      </c>
      <c r="S47" s="8">
        <f t="shared" si="1"/>
        <v>95.252102608903101</v>
      </c>
      <c r="T47" s="8">
        <f t="shared" si="2"/>
        <v>-199.24060082689087</v>
      </c>
      <c r="U47" s="8">
        <f t="shared" si="10"/>
        <v>116.65763190570436</v>
      </c>
      <c r="V47" s="8">
        <f t="shared" si="4"/>
        <v>120.29498492541543</v>
      </c>
      <c r="W47" s="8">
        <f t="shared" si="11"/>
        <v>135.53964200490489</v>
      </c>
    </row>
    <row r="48" spans="4:23">
      <c r="G48" s="9"/>
      <c r="H48" s="9"/>
      <c r="I48" s="9"/>
      <c r="J48" s="9"/>
      <c r="K48" s="9"/>
      <c r="L48" s="9"/>
      <c r="N48" s="8"/>
      <c r="O48" s="8"/>
      <c r="P48" s="27"/>
      <c r="Q48" s="8"/>
      <c r="R48" s="9"/>
      <c r="S48" s="8"/>
      <c r="T48" s="9"/>
      <c r="U48" s="8">
        <f t="shared" si="10"/>
        <v>0</v>
      </c>
      <c r="V48" s="9"/>
      <c r="W48" s="8">
        <f t="shared" si="11"/>
        <v>0</v>
      </c>
    </row>
    <row r="49" spans="4:23">
      <c r="D49" s="11" t="s">
        <v>281</v>
      </c>
      <c r="E49" s="23">
        <v>0.3</v>
      </c>
      <c r="F49" s="23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13">
        <v>1290.5801789655502</v>
      </c>
      <c r="L49" s="13">
        <v>307.2332665308154</v>
      </c>
      <c r="M49" s="11"/>
      <c r="N49" s="13">
        <f t="shared" ref="N49:O77" si="12">SUM(G49,I49,K49)</f>
        <v>353.31139268024458</v>
      </c>
      <c r="O49" s="13">
        <f t="shared" si="7"/>
        <v>633.90635763815862</v>
      </c>
      <c r="P49" s="28">
        <f>E49</f>
        <v>0.3</v>
      </c>
      <c r="Q49" s="13">
        <f>F49</f>
        <v>-9.6599999999999966</v>
      </c>
      <c r="R49" s="13">
        <f t="shared" ref="R49:R58" si="13">E/1000/(1+nu)*(G49+(nu/(1-2*nu))*N49)</f>
        <v>113.61237791208741</v>
      </c>
      <c r="S49" s="13">
        <f t="shared" ref="S49:S58" si="14">E/1000/(1+nu)*(G49+H49+(nu/(1-2*nu))*(N49+O49))-R49</f>
        <v>91.828236320742676</v>
      </c>
      <c r="T49" s="13">
        <f t="shared" ref="T49:T58" si="15">E/1000/(1+nu)*(I49+(nu/(1-2*nu))*N49)</f>
        <v>-179.40726747026983</v>
      </c>
      <c r="U49" s="13">
        <f t="shared" si="10"/>
        <v>114.54241890122813</v>
      </c>
      <c r="V49" s="13">
        <f t="shared" ref="V49:V58" si="16">E/1000/(1+nu)*(K49+(nu/(1-2*nu))*N49)</f>
        <v>251.28337071531081</v>
      </c>
      <c r="W49" s="13">
        <f t="shared" si="11"/>
        <v>126.43018253806241</v>
      </c>
    </row>
    <row r="50" spans="4:23">
      <c r="D50" s="11" t="s">
        <v>281</v>
      </c>
      <c r="E50" s="23">
        <v>0.3</v>
      </c>
      <c r="F50" s="23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13">
        <v>1030.816757302322</v>
      </c>
      <c r="L50" s="13">
        <v>304.92671293802505</v>
      </c>
      <c r="M50" s="11"/>
      <c r="N50" s="13">
        <f t="shared" si="12"/>
        <v>50.645588547615375</v>
      </c>
      <c r="O50" s="13">
        <f t="shared" si="7"/>
        <v>596.84600398324244</v>
      </c>
      <c r="P50" s="28">
        <f t="shared" ref="P50:P58" si="17">E50</f>
        <v>0.3</v>
      </c>
      <c r="Q50" s="13">
        <f t="shared" ref="Q50:Q58" si="18">F50</f>
        <v>-9.3299999999999983</v>
      </c>
      <c r="R50" s="13">
        <f t="shared" si="13"/>
        <v>36.392840248611762</v>
      </c>
      <c r="S50" s="13">
        <f t="shared" si="14"/>
        <v>89.695595666827487</v>
      </c>
      <c r="T50" s="13">
        <f t="shared" si="15"/>
        <v>-182.45636720706526</v>
      </c>
      <c r="U50" s="13">
        <f t="shared" si="10"/>
        <v>102.08097539026249</v>
      </c>
      <c r="V50" s="13">
        <f t="shared" si="16"/>
        <v>172.65246094595153</v>
      </c>
      <c r="W50" s="13">
        <f t="shared" si="11"/>
        <v>121.56758103411227</v>
      </c>
    </row>
    <row r="51" spans="4:23">
      <c r="D51" s="11" t="s">
        <v>281</v>
      </c>
      <c r="E51" s="23">
        <v>0.3</v>
      </c>
      <c r="F51" s="23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13">
        <v>1209.0506252093735</v>
      </c>
      <c r="L51" s="13">
        <v>280.06312293604742</v>
      </c>
      <c r="M51" s="11"/>
      <c r="N51" s="13">
        <f t="shared" si="12"/>
        <v>-147.63069085244069</v>
      </c>
      <c r="O51" s="13">
        <f t="shared" si="7"/>
        <v>600.6885049694157</v>
      </c>
      <c r="P51" s="28">
        <f t="shared" si="17"/>
        <v>0.3</v>
      </c>
      <c r="Q51" s="13">
        <f t="shared" si="18"/>
        <v>-9</v>
      </c>
      <c r="R51" s="13">
        <f t="shared" si="13"/>
        <v>-0.14139391654627939</v>
      </c>
      <c r="S51" s="13">
        <f t="shared" si="14"/>
        <v>86.59741385211349</v>
      </c>
      <c r="T51" s="13">
        <f t="shared" si="15"/>
        <v>-254.78687069229966</v>
      </c>
      <c r="U51" s="13">
        <f t="shared" si="10"/>
        <v>110.74736252663516</v>
      </c>
      <c r="V51" s="13">
        <f t="shared" si="16"/>
        <v>177.42215191131464</v>
      </c>
      <c r="W51" s="13">
        <f t="shared" si="11"/>
        <v>118.01668873019452</v>
      </c>
    </row>
    <row r="52" spans="4:23">
      <c r="D52" s="11" t="s">
        <v>281</v>
      </c>
      <c r="E52" s="23">
        <v>0.3</v>
      </c>
      <c r="F52" s="23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13">
        <v>716.62888788903706</v>
      </c>
      <c r="L52" s="13">
        <v>313.48495581351449</v>
      </c>
      <c r="M52" s="11"/>
      <c r="N52" s="13">
        <f t="shared" si="12"/>
        <v>130.3770089244872</v>
      </c>
      <c r="O52" s="13">
        <f t="shared" si="7"/>
        <v>683.98732298380332</v>
      </c>
      <c r="P52" s="28">
        <f t="shared" si="17"/>
        <v>0.3</v>
      </c>
      <c r="Q52" s="13">
        <f t="shared" si="18"/>
        <v>-8.6700000000000017</v>
      </c>
      <c r="R52" s="13">
        <f t="shared" si="13"/>
        <v>169.10145197998904</v>
      </c>
      <c r="S52" s="13">
        <f t="shared" si="14"/>
        <v>103.04577733743187</v>
      </c>
      <c r="T52" s="13">
        <f t="shared" si="15"/>
        <v>-232.21232641948288</v>
      </c>
      <c r="U52" s="13">
        <f t="shared" si="10"/>
        <v>122.53999485153631</v>
      </c>
      <c r="V52" s="13">
        <f t="shared" si="16"/>
        <v>131.55880412484962</v>
      </c>
      <c r="W52" s="13">
        <f t="shared" si="11"/>
        <v>133.50757237752848</v>
      </c>
    </row>
    <row r="53" spans="4:23">
      <c r="D53" s="11" t="s">
        <v>281</v>
      </c>
      <c r="E53" s="23">
        <v>0.3</v>
      </c>
      <c r="F53" s="23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13">
        <v>884.90930425266788</v>
      </c>
      <c r="L53" s="13">
        <v>318.23846641820819</v>
      </c>
      <c r="M53" s="11"/>
      <c r="N53" s="13">
        <f t="shared" si="12"/>
        <v>3428.7879628862593</v>
      </c>
      <c r="O53" s="13">
        <f t="shared" si="7"/>
        <v>740.95559021492022</v>
      </c>
      <c r="P53" s="28">
        <f t="shared" si="17"/>
        <v>0.3</v>
      </c>
      <c r="Q53" s="13">
        <f t="shared" si="18"/>
        <v>-8.3400000000000034</v>
      </c>
      <c r="R53" s="13">
        <f t="shared" si="13"/>
        <v>750.96962739508115</v>
      </c>
      <c r="S53" s="13">
        <f t="shared" si="14"/>
        <v>108.58257858323407</v>
      </c>
      <c r="T53" s="13">
        <f t="shared" si="15"/>
        <v>490.78631616047704</v>
      </c>
      <c r="U53" s="13">
        <f t="shared" si="10"/>
        <v>139.24173442831153</v>
      </c>
      <c r="V53" s="13">
        <f t="shared" si="16"/>
        <v>558.35773695972762</v>
      </c>
      <c r="W53" s="13">
        <f t="shared" si="11"/>
        <v>141.17737185128749</v>
      </c>
    </row>
    <row r="54" spans="4:23">
      <c r="D54" s="11" t="s">
        <v>281</v>
      </c>
      <c r="E54" s="23">
        <v>0.3</v>
      </c>
      <c r="F54" s="23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13">
        <v>1042.1878052562229</v>
      </c>
      <c r="L54" s="13">
        <v>253.9651355399908</v>
      </c>
      <c r="M54" s="11"/>
      <c r="N54" s="13">
        <f t="shared" si="12"/>
        <v>4865.0559741747475</v>
      </c>
      <c r="O54" s="13">
        <f t="shared" si="7"/>
        <v>715.99069689631824</v>
      </c>
      <c r="P54" s="28">
        <f t="shared" si="17"/>
        <v>0.3</v>
      </c>
      <c r="Q54" s="13">
        <f t="shared" si="18"/>
        <v>8.3400000000000034</v>
      </c>
      <c r="R54" s="13">
        <f t="shared" si="13"/>
        <v>994.58438980825372</v>
      </c>
      <c r="S54" s="13">
        <f t="shared" si="14"/>
        <v>106.00933952561604</v>
      </c>
      <c r="T54" s="13">
        <f t="shared" si="15"/>
        <v>801.79633891323476</v>
      </c>
      <c r="U54" s="13">
        <f t="shared" si="10"/>
        <v>142.11561232605277</v>
      </c>
      <c r="V54" s="13">
        <f t="shared" si="16"/>
        <v>757.77365772025325</v>
      </c>
      <c r="W54" s="13">
        <f t="shared" si="11"/>
        <v>127.77016401889864</v>
      </c>
    </row>
    <row r="55" spans="4:23">
      <c r="D55" s="11" t="s">
        <v>281</v>
      </c>
      <c r="E55" s="23">
        <v>0.3</v>
      </c>
      <c r="F55" s="23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13">
        <v>953.3291903554009</v>
      </c>
      <c r="L55" s="13">
        <v>207.31569652610028</v>
      </c>
      <c r="M55" s="11"/>
      <c r="N55" s="13">
        <f t="shared" si="12"/>
        <v>3780.1453286436804</v>
      </c>
      <c r="O55" s="13">
        <f t="shared" si="7"/>
        <v>629.60525532163024</v>
      </c>
      <c r="P55" s="28">
        <f t="shared" si="17"/>
        <v>0.3</v>
      </c>
      <c r="Q55" s="13">
        <f t="shared" si="18"/>
        <v>8.6700000000000017</v>
      </c>
      <c r="R55" s="13">
        <f t="shared" si="13"/>
        <v>850.20501179238431</v>
      </c>
      <c r="S55" s="13">
        <f t="shared" si="14"/>
        <v>97.67294745319407</v>
      </c>
      <c r="T55" s="13">
        <f t="shared" si="15"/>
        <v>522.39280941015215</v>
      </c>
      <c r="U55" s="13">
        <f t="shared" si="10"/>
        <v>123.10125468017122</v>
      </c>
      <c r="V55" s="13">
        <f t="shared" si="16"/>
        <v>611.97847633539516</v>
      </c>
      <c r="W55" s="13">
        <f t="shared" si="11"/>
        <v>109.76855691049059</v>
      </c>
    </row>
    <row r="56" spans="4:23">
      <c r="D56" s="11" t="s">
        <v>281</v>
      </c>
      <c r="E56" s="23">
        <v>0.3</v>
      </c>
      <c r="F56" s="23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13">
        <v>1942.3634748860775</v>
      </c>
      <c r="L56" s="13">
        <v>241.47591337175822</v>
      </c>
      <c r="M56" s="11"/>
      <c r="N56" s="13">
        <f t="shared" si="12"/>
        <v>2378.2006006998204</v>
      </c>
      <c r="O56" s="13">
        <f t="shared" si="7"/>
        <v>661.96759988612621</v>
      </c>
      <c r="P56" s="28">
        <f t="shared" si="17"/>
        <v>0.3</v>
      </c>
      <c r="Q56" s="13">
        <f t="shared" si="18"/>
        <v>9</v>
      </c>
      <c r="R56" s="13">
        <f t="shared" si="13"/>
        <v>503.70445791679043</v>
      </c>
      <c r="S56" s="13">
        <f t="shared" si="14"/>
        <v>96.195292013021856</v>
      </c>
      <c r="T56" s="13">
        <f t="shared" si="15"/>
        <v>142.9563002688474</v>
      </c>
      <c r="U56" s="13">
        <f t="shared" si="10"/>
        <v>132.13012962709129</v>
      </c>
      <c r="V56" s="13">
        <f t="shared" si="16"/>
        <v>601.8945571817676</v>
      </c>
      <c r="W56" s="13">
        <f t="shared" si="11"/>
        <v>119.20756830010316</v>
      </c>
    </row>
    <row r="57" spans="4:23">
      <c r="D57" s="11" t="s">
        <v>281</v>
      </c>
      <c r="E57" s="23">
        <v>0.3</v>
      </c>
      <c r="F57" s="23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13">
        <v>2217.5635806103155</v>
      </c>
      <c r="L57" s="13">
        <v>178.78823336281448</v>
      </c>
      <c r="M57" s="11"/>
      <c r="N57" s="13">
        <f t="shared" si="12"/>
        <v>724.03912983931559</v>
      </c>
      <c r="O57" s="13">
        <f t="shared" si="7"/>
        <v>521.94320009069088</v>
      </c>
      <c r="P57" s="28">
        <f t="shared" si="17"/>
        <v>0.3</v>
      </c>
      <c r="Q57" s="13">
        <f t="shared" si="18"/>
        <v>9.3299999999999983</v>
      </c>
      <c r="R57" s="13">
        <f t="shared" si="13"/>
        <v>109.31188986991444</v>
      </c>
      <c r="S57" s="13">
        <f t="shared" si="14"/>
        <v>78.682924589924681</v>
      </c>
      <c r="T57" s="13">
        <f t="shared" si="15"/>
        <v>-175.13328122570337</v>
      </c>
      <c r="U57" s="13">
        <f t="shared" si="10"/>
        <v>103.22065313424581</v>
      </c>
      <c r="V57" s="13">
        <f t="shared" si="16"/>
        <v>445.94193452142946</v>
      </c>
      <c r="W57" s="13">
        <f t="shared" si="11"/>
        <v>92.116602323442237</v>
      </c>
    </row>
    <row r="58" spans="4:23">
      <c r="D58" s="11" t="s">
        <v>281</v>
      </c>
      <c r="E58" s="23">
        <v>0.3</v>
      </c>
      <c r="F58" s="23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13">
        <v>1672.9336054244204</v>
      </c>
      <c r="L58" s="13">
        <v>265.38544437282326</v>
      </c>
      <c r="M58" s="11"/>
      <c r="N58" s="13">
        <f t="shared" si="12"/>
        <v>266.14780892153522</v>
      </c>
      <c r="O58" s="13">
        <f t="shared" si="7"/>
        <v>569.6424520931223</v>
      </c>
      <c r="P58" s="28">
        <f t="shared" si="17"/>
        <v>0.3</v>
      </c>
      <c r="Q58" s="13">
        <f t="shared" si="18"/>
        <v>9.6599999999999966</v>
      </c>
      <c r="R58" s="13">
        <f t="shared" si="13"/>
        <v>92.365068361870016</v>
      </c>
      <c r="S58" s="13">
        <f t="shared" si="14"/>
        <v>82.140215161400022</v>
      </c>
      <c r="T58" s="13">
        <f t="shared" si="15"/>
        <v>-255.12542025057948</v>
      </c>
      <c r="U58" s="13">
        <f t="shared" si="10"/>
        <v>105.03774178521249</v>
      </c>
      <c r="V58" s="13">
        <f t="shared" si="16"/>
        <v>302.48795157251544</v>
      </c>
      <c r="W58" s="13">
        <f t="shared" si="11"/>
        <v>111.88433040227659</v>
      </c>
    </row>
    <row r="59" spans="4:23">
      <c r="E59" s="9"/>
      <c r="G59" s="9"/>
      <c r="H59" s="9"/>
      <c r="I59" s="8"/>
      <c r="J59" s="8"/>
      <c r="K59" s="9"/>
      <c r="L59" s="9"/>
      <c r="N59" s="8"/>
      <c r="O59" s="8"/>
      <c r="P59" s="27"/>
      <c r="Q59" s="8"/>
      <c r="R59" s="9"/>
      <c r="S59" s="8"/>
      <c r="T59" s="9"/>
      <c r="U59" s="8">
        <f t="shared" si="10"/>
        <v>0</v>
      </c>
      <c r="V59" s="9"/>
      <c r="W59" s="8">
        <f t="shared" si="11"/>
        <v>0</v>
      </c>
    </row>
    <row r="60" spans="4:23">
      <c r="D60" s="15" t="s">
        <v>279</v>
      </c>
      <c r="E60" s="24">
        <v>0.15</v>
      </c>
      <c r="F60" s="24">
        <v>0</v>
      </c>
      <c r="G60" s="17">
        <v>-1589.6771413862475</v>
      </c>
      <c r="H60" s="17">
        <v>167.54055712919762</v>
      </c>
      <c r="I60" s="17">
        <v>2625.6801287545263</v>
      </c>
      <c r="J60" s="17">
        <v>418.26996430205372</v>
      </c>
      <c r="K60" s="17">
        <v>-1120.759717287978</v>
      </c>
      <c r="L60" s="17">
        <v>557.1528621056699</v>
      </c>
      <c r="M60" s="15"/>
      <c r="N60" s="17">
        <f t="shared" si="12"/>
        <v>-84.756729919699183</v>
      </c>
      <c r="O60" s="17">
        <f t="shared" si="7"/>
        <v>1142.9633835369214</v>
      </c>
      <c r="P60" s="29">
        <f>E60</f>
        <v>0.15</v>
      </c>
      <c r="Q60" s="17">
        <f>F60</f>
        <v>0</v>
      </c>
      <c r="R60" s="17">
        <f t="shared" ref="R60:R67" si="19">E/1000/(1+nu)*(G60+(nu/(1-2*nu))*N60)</f>
        <v>-267.06260357958814</v>
      </c>
      <c r="S60" s="17">
        <f t="shared" ref="S60:S67" si="20">E/1000/(1+nu)*(G60+H60+(nu/(1-2*nu))*(N60+O60))-R60</f>
        <v>165.5386537724589</v>
      </c>
      <c r="T60" s="17">
        <f t="shared" ref="T60:T67" si="21">E/1000/(1+nu)*(I60+(nu/(1-2*nu))*N60)</f>
        <v>413.87972467392143</v>
      </c>
      <c r="U60" s="17">
        <f t="shared" si="10"/>
        <v>206.04109646961257</v>
      </c>
      <c r="V60" s="17">
        <f t="shared" ref="V60:V67" si="22">E/1000/(1+nu)*(K60+(nu/(1-2*nu))*N60)</f>
        <v>-191.31440430217538</v>
      </c>
      <c r="W60" s="17">
        <f t="shared" si="11"/>
        <v>228.4760261148121</v>
      </c>
    </row>
    <row r="61" spans="4:23">
      <c r="D61" s="15" t="s">
        <v>279</v>
      </c>
      <c r="E61" s="24">
        <v>0.45</v>
      </c>
      <c r="F61" s="24">
        <v>0</v>
      </c>
      <c r="G61" s="17">
        <v>-21.898296227673697</v>
      </c>
      <c r="H61" s="17">
        <v>111.02600248058536</v>
      </c>
      <c r="I61" s="17">
        <v>1673.2082525987569</v>
      </c>
      <c r="J61" s="17">
        <v>352.2305560723637</v>
      </c>
      <c r="K61" s="17">
        <v>-1218.7707168457296</v>
      </c>
      <c r="L61" s="17">
        <v>680.86529675726035</v>
      </c>
      <c r="M61" s="15"/>
      <c r="N61" s="17">
        <f t="shared" si="12"/>
        <v>432.53923952535365</v>
      </c>
      <c r="O61" s="17">
        <f t="shared" si="7"/>
        <v>1144.1218553102094</v>
      </c>
      <c r="P61" s="29">
        <f t="shared" ref="P61:P67" si="23">E61</f>
        <v>0.45</v>
      </c>
      <c r="Q61" s="17">
        <f t="shared" ref="Q61:Q67" si="24">F61</f>
        <v>0</v>
      </c>
      <c r="R61" s="17">
        <f t="shared" si="19"/>
        <v>48.866375398024388</v>
      </c>
      <c r="S61" s="17">
        <f t="shared" si="20"/>
        <v>156.54973287098525</v>
      </c>
      <c r="T61" s="17">
        <f t="shared" si="21"/>
        <v>322.691279439217</v>
      </c>
      <c r="U61" s="17">
        <f t="shared" si="10"/>
        <v>195.5135453742725</v>
      </c>
      <c r="V61" s="17">
        <f t="shared" si="22"/>
        <v>-144.47455408643077</v>
      </c>
      <c r="W61" s="17">
        <f t="shared" si="11"/>
        <v>248.60069579260198</v>
      </c>
    </row>
    <row r="62" spans="4:23">
      <c r="D62" s="15" t="s">
        <v>279</v>
      </c>
      <c r="E62" s="24">
        <v>0.75</v>
      </c>
      <c r="F62" s="24">
        <v>0</v>
      </c>
      <c r="G62" s="17">
        <v>172.76738566818216</v>
      </c>
      <c r="H62" s="17">
        <v>130.06225667822059</v>
      </c>
      <c r="I62" s="17">
        <v>2397.9648483389847</v>
      </c>
      <c r="J62" s="17">
        <v>353.36587913792346</v>
      </c>
      <c r="K62" s="17">
        <v>-1756.294766315114</v>
      </c>
      <c r="L62" s="17">
        <v>288.56593569281927</v>
      </c>
      <c r="M62" s="15"/>
      <c r="N62" s="17">
        <f t="shared" si="12"/>
        <v>814.43746769205291</v>
      </c>
      <c r="O62" s="17">
        <f t="shared" si="7"/>
        <v>771.99407150896332</v>
      </c>
      <c r="P62" s="29">
        <f t="shared" si="23"/>
        <v>0.75</v>
      </c>
      <c r="Q62" s="17">
        <f t="shared" si="24"/>
        <v>0</v>
      </c>
      <c r="R62" s="17">
        <f t="shared" si="19"/>
        <v>126.5808093475512</v>
      </c>
      <c r="S62" s="17">
        <f t="shared" si="20"/>
        <v>114.5401078192985</v>
      </c>
      <c r="T62" s="17">
        <f t="shared" si="21"/>
        <v>486.03578408668074</v>
      </c>
      <c r="U62" s="17">
        <f t="shared" si="10"/>
        <v>150.61223144740433</v>
      </c>
      <c r="V62" s="17">
        <f t="shared" si="22"/>
        <v>-185.0369228959043</v>
      </c>
      <c r="W62" s="17">
        <f t="shared" si="11"/>
        <v>140.14454827550287</v>
      </c>
    </row>
    <row r="63" spans="4:23">
      <c r="D63" s="15" t="s">
        <v>279</v>
      </c>
      <c r="E63" s="24">
        <v>1.05</v>
      </c>
      <c r="F63" s="24">
        <v>0</v>
      </c>
      <c r="G63" s="17">
        <v>253.91786346262711</v>
      </c>
      <c r="H63" s="17">
        <v>139.07898304910128</v>
      </c>
      <c r="I63" s="17">
        <v>1556.1503700693979</v>
      </c>
      <c r="J63" s="17">
        <v>440.59893896442054</v>
      </c>
      <c r="K63" s="17">
        <v>-1336.5243428259398</v>
      </c>
      <c r="L63" s="17">
        <v>431.87972120006793</v>
      </c>
      <c r="M63" s="15"/>
      <c r="N63" s="17">
        <f t="shared" si="12"/>
        <v>473.54389070608522</v>
      </c>
      <c r="O63" s="17">
        <f t="shared" si="7"/>
        <v>1011.5576432135897</v>
      </c>
      <c r="P63" s="29">
        <f t="shared" si="23"/>
        <v>1.05</v>
      </c>
      <c r="Q63" s="17">
        <f t="shared" si="24"/>
        <v>0</v>
      </c>
      <c r="R63" s="17">
        <f t="shared" si="19"/>
        <v>98.389164702584694</v>
      </c>
      <c r="S63" s="17">
        <f t="shared" si="20"/>
        <v>145.02070403573197</v>
      </c>
      <c r="T63" s="17">
        <f t="shared" si="21"/>
        <v>308.74980038521687</v>
      </c>
      <c r="U63" s="17">
        <f t="shared" si="10"/>
        <v>193.72777383743738</v>
      </c>
      <c r="V63" s="17">
        <f t="shared" si="22"/>
        <v>-158.52842246710685</v>
      </c>
      <c r="W63" s="17">
        <f t="shared" si="11"/>
        <v>192.31928481396506</v>
      </c>
    </row>
    <row r="64" spans="4:23">
      <c r="D64" s="15" t="s">
        <v>279</v>
      </c>
      <c r="E64" s="24">
        <v>1.35</v>
      </c>
      <c r="F64" s="24">
        <v>0</v>
      </c>
      <c r="G64" s="17">
        <v>87.82076423363705</v>
      </c>
      <c r="H64" s="17">
        <v>148.17796397315064</v>
      </c>
      <c r="I64" s="17">
        <v>1526.3425450642299</v>
      </c>
      <c r="J64" s="17">
        <v>367.27779550416176</v>
      </c>
      <c r="K64" s="17">
        <v>-1392.124330005684</v>
      </c>
      <c r="L64" s="17">
        <v>316.57734464229929</v>
      </c>
      <c r="M64" s="15"/>
      <c r="N64" s="17">
        <f t="shared" si="12"/>
        <v>222.03897929218283</v>
      </c>
      <c r="O64" s="17">
        <f t="shared" si="7"/>
        <v>832.03310411961172</v>
      </c>
      <c r="P64" s="29">
        <f t="shared" si="23"/>
        <v>1.35</v>
      </c>
      <c r="Q64" s="17">
        <f t="shared" si="24"/>
        <v>0</v>
      </c>
      <c r="R64" s="17">
        <f t="shared" si="19"/>
        <v>41.087307482755818</v>
      </c>
      <c r="S64" s="17">
        <f t="shared" si="20"/>
        <v>124.74045102553882</v>
      </c>
      <c r="T64" s="17">
        <f t="shared" si="21"/>
        <v>273.46390284769768</v>
      </c>
      <c r="U64" s="17">
        <f t="shared" si="10"/>
        <v>160.13350073439449</v>
      </c>
      <c r="V64" s="17">
        <f t="shared" si="22"/>
        <v>-197.98074620205756</v>
      </c>
      <c r="W64" s="17">
        <f t="shared" si="11"/>
        <v>151.94342790286282</v>
      </c>
    </row>
    <row r="65" spans="4:23">
      <c r="D65" s="15" t="s">
        <v>279</v>
      </c>
      <c r="E65" s="24">
        <v>1.65</v>
      </c>
      <c r="F65" s="24">
        <v>0</v>
      </c>
      <c r="G65" s="17">
        <v>122.24854167519617</v>
      </c>
      <c r="H65" s="17">
        <v>188.24586334398316</v>
      </c>
      <c r="I65" s="17">
        <v>956.3994448811286</v>
      </c>
      <c r="J65" s="17">
        <v>406.14002698857735</v>
      </c>
      <c r="K65" s="17">
        <v>-1216.835321037446</v>
      </c>
      <c r="L65" s="17">
        <v>347.25152546721802</v>
      </c>
      <c r="M65" s="15"/>
      <c r="N65" s="17">
        <f t="shared" si="12"/>
        <v>-138.1873344811213</v>
      </c>
      <c r="O65" s="17">
        <f t="shared" si="7"/>
        <v>941.63741579977852</v>
      </c>
      <c r="P65" s="29">
        <f t="shared" si="23"/>
        <v>1.65</v>
      </c>
      <c r="Q65" s="17">
        <f t="shared" si="24"/>
        <v>0</v>
      </c>
      <c r="R65" s="17">
        <f t="shared" si="19"/>
        <v>3.0059142853958405</v>
      </c>
      <c r="S65" s="17">
        <f t="shared" si="20"/>
        <v>144.49194176207808</v>
      </c>
      <c r="T65" s="17">
        <f t="shared" si="21"/>
        <v>137.7533678802003</v>
      </c>
      <c r="U65" s="17">
        <f t="shared" si="10"/>
        <v>179.69022973543565</v>
      </c>
      <c r="V65" s="17">
        <f t="shared" si="22"/>
        <v>-213.30763276818479</v>
      </c>
      <c r="W65" s="17">
        <f t="shared" si="11"/>
        <v>170.17747179736989</v>
      </c>
    </row>
    <row r="66" spans="4:23">
      <c r="D66" s="15" t="s">
        <v>279</v>
      </c>
      <c r="E66" s="24">
        <v>1.95</v>
      </c>
      <c r="F66" s="24">
        <v>0</v>
      </c>
      <c r="G66" s="17">
        <v>206.39549950818292</v>
      </c>
      <c r="H66" s="17">
        <v>137.49719885325362</v>
      </c>
      <c r="I66" s="17">
        <v>352.15799061227847</v>
      </c>
      <c r="J66" s="17">
        <v>424.05410860824054</v>
      </c>
      <c r="K66" s="17">
        <v>-1262.151634810471</v>
      </c>
      <c r="L66" s="17">
        <v>287.61930357290566</v>
      </c>
      <c r="M66" s="15"/>
      <c r="N66" s="17">
        <f t="shared" si="12"/>
        <v>-703.59814469000958</v>
      </c>
      <c r="O66" s="17">
        <f t="shared" si="7"/>
        <v>849.17061103439983</v>
      </c>
      <c r="P66" s="29">
        <f t="shared" si="23"/>
        <v>1.95</v>
      </c>
      <c r="Q66" s="17">
        <f t="shared" si="24"/>
        <v>0</v>
      </c>
      <c r="R66" s="17">
        <f t="shared" si="19"/>
        <v>-51.902809916890817</v>
      </c>
      <c r="S66" s="17">
        <f t="shared" si="20"/>
        <v>125.09137153623169</v>
      </c>
      <c r="T66" s="17">
        <f t="shared" si="21"/>
        <v>-28.356561353921538</v>
      </c>
      <c r="U66" s="17">
        <f t="shared" si="10"/>
        <v>171.38133388126803</v>
      </c>
      <c r="V66" s="17">
        <f t="shared" si="22"/>
        <v>-289.12965469144262</v>
      </c>
      <c r="W66" s="17">
        <f t="shared" si="11"/>
        <v>149.34186537556013</v>
      </c>
    </row>
    <row r="67" spans="4:23">
      <c r="D67" s="15" t="s">
        <v>279</v>
      </c>
      <c r="E67" s="24">
        <v>2.5</v>
      </c>
      <c r="F67" s="24">
        <v>0</v>
      </c>
      <c r="G67" s="17">
        <v>147.49857673446166</v>
      </c>
      <c r="H67" s="17">
        <v>206.75810479309217</v>
      </c>
      <c r="I67" s="17">
        <v>983.6227177304479</v>
      </c>
      <c r="J67" s="17">
        <v>354.71393809927145</v>
      </c>
      <c r="K67" s="17">
        <v>-691.97356002181914</v>
      </c>
      <c r="L67" s="17">
        <v>337.1867662973483</v>
      </c>
      <c r="M67" s="15"/>
      <c r="N67" s="17">
        <f t="shared" si="12"/>
        <v>439.14773444309049</v>
      </c>
      <c r="O67" s="17">
        <f t="shared" si="7"/>
        <v>898.65880918971186</v>
      </c>
      <c r="P67" s="29">
        <f t="shared" si="23"/>
        <v>2.5</v>
      </c>
      <c r="Q67" s="17">
        <f t="shared" si="24"/>
        <v>0</v>
      </c>
      <c r="R67" s="17">
        <f t="shared" si="19"/>
        <v>77.031130222325899</v>
      </c>
      <c r="S67" s="17">
        <f t="shared" si="20"/>
        <v>142.27535727225307</v>
      </c>
      <c r="T67" s="17">
        <f t="shared" si="21"/>
        <v>212.09733761398522</v>
      </c>
      <c r="U67" s="17">
        <f t="shared" si="10"/>
        <v>166.17591496017425</v>
      </c>
      <c r="V67" s="17">
        <f t="shared" si="22"/>
        <v>-58.575907253688669</v>
      </c>
      <c r="W67" s="17">
        <f t="shared" si="11"/>
        <v>163.34460259217133</v>
      </c>
    </row>
    <row r="68" spans="4:23">
      <c r="E68" s="9"/>
      <c r="G68" s="9"/>
      <c r="H68" s="9"/>
      <c r="I68" s="8"/>
      <c r="J68" s="8"/>
      <c r="K68" s="8"/>
      <c r="L68" s="8"/>
      <c r="N68" s="8"/>
      <c r="O68" s="8"/>
      <c r="P68" s="27"/>
      <c r="Q68" s="8"/>
      <c r="R68" s="9"/>
      <c r="S68" s="8"/>
      <c r="T68" s="9"/>
      <c r="U68" s="8">
        <f t="shared" si="10"/>
        <v>0</v>
      </c>
      <c r="V68" s="9"/>
      <c r="W68" s="8">
        <f t="shared" si="11"/>
        <v>0</v>
      </c>
    </row>
    <row r="69" spans="4:23">
      <c r="D69" s="19" t="s">
        <v>281</v>
      </c>
      <c r="E69" s="25">
        <v>2.5</v>
      </c>
      <c r="F69" s="25">
        <v>-16</v>
      </c>
      <c r="G69" s="21">
        <v>-74.489267512634072</v>
      </c>
      <c r="H69" s="21">
        <v>112.08137078155822</v>
      </c>
      <c r="I69" s="21">
        <v>318.60930058513759</v>
      </c>
      <c r="J69" s="21">
        <v>175.07720352694099</v>
      </c>
      <c r="K69" s="21">
        <v>567.67144610470052</v>
      </c>
      <c r="L69" s="21">
        <v>245.1806856300642</v>
      </c>
      <c r="M69" s="19"/>
      <c r="N69" s="21">
        <f t="shared" si="12"/>
        <v>811.79147917720411</v>
      </c>
      <c r="O69" s="21">
        <f t="shared" si="7"/>
        <v>532.33925993856337</v>
      </c>
      <c r="P69" s="30">
        <f>E69</f>
        <v>2.5</v>
      </c>
      <c r="Q69" s="21">
        <f>F69</f>
        <v>-16</v>
      </c>
      <c r="R69" s="21">
        <f t="shared" ref="R69:R77" si="25">E/1000/(1+nu)*(G69+(nu/(1-2*nu))*N69)</f>
        <v>86.31877830212035</v>
      </c>
      <c r="S69" s="21">
        <f t="shared" ref="S69:S77" si="26">E/1000/(1+nu)*(G69+H69+(nu/(1-2*nu))*(N69+O69))-R69</f>
        <v>82.600401003423812</v>
      </c>
      <c r="T69" s="21">
        <f t="shared" ref="T69:T77" si="27">E/1000/(1+nu)*(I69+(nu/(1-2*nu))*N69)</f>
        <v>149.81931622560654</v>
      </c>
      <c r="U69" s="21">
        <f t="shared" si="10"/>
        <v>92.776650908447181</v>
      </c>
      <c r="V69" s="21">
        <f t="shared" ref="V69:V77" si="28">E/1000/(1+nu)*(K69+(nu/(1-2*nu))*N69)</f>
        <v>190.05243204030518</v>
      </c>
      <c r="W69" s="21">
        <f t="shared" si="11"/>
        <v>104.10105955587477</v>
      </c>
    </row>
    <row r="70" spans="4:23">
      <c r="D70" s="19" t="s">
        <v>281</v>
      </c>
      <c r="E70" s="25">
        <v>2.5</v>
      </c>
      <c r="F70" s="25">
        <v>-12</v>
      </c>
      <c r="G70" s="21">
        <v>-875.46845512165294</v>
      </c>
      <c r="H70" s="21">
        <v>99.948066722754788</v>
      </c>
      <c r="I70" s="21">
        <v>82.012393884500767</v>
      </c>
      <c r="J70" s="21">
        <v>208.53285216948515</v>
      </c>
      <c r="K70" s="21">
        <v>1889.987190585085</v>
      </c>
      <c r="L70" s="21">
        <v>255.06364256799861</v>
      </c>
      <c r="M70" s="19"/>
      <c r="N70" s="21">
        <f t="shared" si="12"/>
        <v>1096.5311293479328</v>
      </c>
      <c r="O70" s="21">
        <f t="shared" si="7"/>
        <v>563.54456146023858</v>
      </c>
      <c r="P70" s="30">
        <f t="shared" ref="P70:P77" si="29">E70</f>
        <v>2.5</v>
      </c>
      <c r="Q70" s="21">
        <f t="shared" ref="Q70:Q77" si="30">F70</f>
        <v>-12</v>
      </c>
      <c r="R70" s="21">
        <f t="shared" si="25"/>
        <v>-8.5728636178828683</v>
      </c>
      <c r="S70" s="21">
        <f t="shared" si="26"/>
        <v>84.421048032127757</v>
      </c>
      <c r="T70" s="21">
        <f t="shared" si="27"/>
        <v>146.09711968311117</v>
      </c>
      <c r="U70" s="21">
        <f t="shared" si="10"/>
        <v>101.96166721967649</v>
      </c>
      <c r="V70" s="21">
        <f t="shared" si="28"/>
        <v>438.15458684243634</v>
      </c>
      <c r="W70" s="21">
        <f t="shared" si="11"/>
        <v>109.47817951482097</v>
      </c>
    </row>
    <row r="71" spans="4:23">
      <c r="D71" s="19" t="s">
        <v>281</v>
      </c>
      <c r="E71" s="25">
        <v>2.5</v>
      </c>
      <c r="F71" s="25">
        <v>-8</v>
      </c>
      <c r="G71" s="21">
        <v>497.80068921467802</v>
      </c>
      <c r="H71" s="21">
        <v>101.50241274864419</v>
      </c>
      <c r="I71" s="21">
        <v>-284.01582025461278</v>
      </c>
      <c r="J71" s="21">
        <v>220.89190680141255</v>
      </c>
      <c r="K71" s="21">
        <v>1155.7267967183816</v>
      </c>
      <c r="L71" s="21">
        <v>276.82924101379831</v>
      </c>
      <c r="M71" s="19"/>
      <c r="N71" s="21">
        <f t="shared" si="12"/>
        <v>1369.5116656784469</v>
      </c>
      <c r="O71" s="21">
        <f t="shared" si="7"/>
        <v>599.22356056385502</v>
      </c>
      <c r="P71" s="30">
        <f t="shared" si="29"/>
        <v>2.5</v>
      </c>
      <c r="Q71" s="21">
        <f t="shared" si="30"/>
        <v>-8</v>
      </c>
      <c r="R71" s="21">
        <f t="shared" si="25"/>
        <v>246.33556313802899</v>
      </c>
      <c r="S71" s="21">
        <f t="shared" si="26"/>
        <v>88.994782666171091</v>
      </c>
      <c r="T71" s="21">
        <f t="shared" si="27"/>
        <v>120.04212699298972</v>
      </c>
      <c r="U71" s="21">
        <f t="shared" ref="U71:U102" si="31">E/1000/(1+nu)*(I71+J71+(nu/(1-2*nu))*(N71+O71))-T71</f>
        <v>108.2807778593106</v>
      </c>
      <c r="V71" s="21">
        <f t="shared" si="28"/>
        <v>352.61593435016573</v>
      </c>
      <c r="W71" s="21">
        <f t="shared" ref="W71:W102" si="32">E/1000/(1+nu)*(K71+L71+(nu/(1-2*nu))*(N71+O71))-V71</f>
        <v>117.31680877054214</v>
      </c>
    </row>
    <row r="72" spans="4:23">
      <c r="D72" s="19" t="s">
        <v>279</v>
      </c>
      <c r="E72" s="25">
        <v>2.5</v>
      </c>
      <c r="F72" s="25">
        <v>-4</v>
      </c>
      <c r="G72" s="21">
        <v>434.82722083609815</v>
      </c>
      <c r="H72" s="21">
        <v>108.49426571790661</v>
      </c>
      <c r="I72" s="21">
        <v>664.56378179746696</v>
      </c>
      <c r="J72" s="21">
        <v>287.44762377863617</v>
      </c>
      <c r="K72" s="21">
        <v>-2316.2607792708291</v>
      </c>
      <c r="L72" s="21">
        <v>459.28865184352594</v>
      </c>
      <c r="M72" s="19"/>
      <c r="N72" s="21">
        <f t="shared" si="12"/>
        <v>-1216.8697766372638</v>
      </c>
      <c r="O72" s="21">
        <f t="shared" si="12"/>
        <v>855.23054134006873</v>
      </c>
      <c r="P72" s="30">
        <f t="shared" si="29"/>
        <v>2.5</v>
      </c>
      <c r="Q72" s="21">
        <f t="shared" si="30"/>
        <v>-4</v>
      </c>
      <c r="R72" s="21">
        <f t="shared" si="25"/>
        <v>-77.187133419068005</v>
      </c>
      <c r="S72" s="21">
        <f t="shared" si="26"/>
        <v>121.1404662014009</v>
      </c>
      <c r="T72" s="21">
        <f t="shared" si="27"/>
        <v>-40.075842802231513</v>
      </c>
      <c r="U72" s="21">
        <f t="shared" si="31"/>
        <v>150.0483163496726</v>
      </c>
      <c r="V72" s="21">
        <f t="shared" si="28"/>
        <v>-521.59365651326391</v>
      </c>
      <c r="W72" s="21">
        <f t="shared" si="32"/>
        <v>177.80725165246247</v>
      </c>
    </row>
    <row r="73" spans="4:23">
      <c r="D73" s="19" t="s">
        <v>279</v>
      </c>
      <c r="E73" s="25">
        <v>2.5</v>
      </c>
      <c r="F73" s="25">
        <v>0</v>
      </c>
      <c r="G73" s="21">
        <v>147.49857673446166</v>
      </c>
      <c r="H73" s="21">
        <v>206.75810479309217</v>
      </c>
      <c r="I73" s="21">
        <v>983.6227177304479</v>
      </c>
      <c r="J73" s="21">
        <v>354.71393809927145</v>
      </c>
      <c r="K73" s="21">
        <v>-691.97356002181914</v>
      </c>
      <c r="L73" s="21">
        <v>337.1867662973483</v>
      </c>
      <c r="M73" s="19"/>
      <c r="N73" s="21">
        <f t="shared" si="12"/>
        <v>439.14773444309049</v>
      </c>
      <c r="O73" s="21">
        <f t="shared" si="12"/>
        <v>898.65880918971186</v>
      </c>
      <c r="P73" s="30">
        <f t="shared" si="29"/>
        <v>2.5</v>
      </c>
      <c r="Q73" s="21">
        <f t="shared" si="30"/>
        <v>0</v>
      </c>
      <c r="R73" s="21">
        <f t="shared" si="25"/>
        <v>77.031130222325899</v>
      </c>
      <c r="S73" s="21">
        <f t="shared" si="26"/>
        <v>142.27535727225307</v>
      </c>
      <c r="T73" s="21">
        <f t="shared" si="27"/>
        <v>212.09733761398522</v>
      </c>
      <c r="U73" s="21">
        <f t="shared" si="31"/>
        <v>166.17591496017425</v>
      </c>
      <c r="V73" s="21">
        <f t="shared" si="28"/>
        <v>-58.575907253688669</v>
      </c>
      <c r="W73" s="21">
        <f t="shared" si="32"/>
        <v>163.34460259217133</v>
      </c>
    </row>
    <row r="74" spans="4:23">
      <c r="D74" s="19" t="s">
        <v>279</v>
      </c>
      <c r="E74" s="25">
        <v>2.5</v>
      </c>
      <c r="F74" s="25">
        <v>4</v>
      </c>
      <c r="G74" s="21">
        <v>400.40242375760647</v>
      </c>
      <c r="H74" s="21">
        <v>115.36354650809596</v>
      </c>
      <c r="I74" s="21">
        <v>-314.66057640450185</v>
      </c>
      <c r="J74" s="21">
        <v>312.91989203796612</v>
      </c>
      <c r="K74" s="21">
        <v>-1443.7818311142657</v>
      </c>
      <c r="L74" s="21">
        <v>257.74318790028337</v>
      </c>
      <c r="M74" s="19"/>
      <c r="N74" s="21">
        <f t="shared" si="12"/>
        <v>-1358.0399837611612</v>
      </c>
      <c r="O74" s="21">
        <f t="shared" si="12"/>
        <v>686.02662644634552</v>
      </c>
      <c r="P74" s="30">
        <f t="shared" si="29"/>
        <v>2.5</v>
      </c>
      <c r="Q74" s="21">
        <f t="shared" si="30"/>
        <v>4</v>
      </c>
      <c r="R74" s="21">
        <f t="shared" si="25"/>
        <v>-99.851375733296535</v>
      </c>
      <c r="S74" s="21">
        <f t="shared" si="26"/>
        <v>101.75041417846118</v>
      </c>
      <c r="T74" s="21">
        <f t="shared" si="27"/>
        <v>-215.36155268256019</v>
      </c>
      <c r="U74" s="21">
        <f t="shared" si="31"/>
        <v>133.66336230251716</v>
      </c>
      <c r="V74" s="21">
        <f t="shared" si="28"/>
        <v>-397.75806305875278</v>
      </c>
      <c r="W74" s="21">
        <f t="shared" si="32"/>
        <v>124.750202403353</v>
      </c>
    </row>
    <row r="75" spans="4:23">
      <c r="D75" s="19" t="s">
        <v>281</v>
      </c>
      <c r="E75" s="25">
        <v>2.5</v>
      </c>
      <c r="F75" s="25">
        <v>8</v>
      </c>
      <c r="G75" s="21">
        <v>-1077.1479893466608</v>
      </c>
      <c r="H75" s="21">
        <v>111.92574279694793</v>
      </c>
      <c r="I75" s="21">
        <v>-480.73287294125856</v>
      </c>
      <c r="J75" s="21">
        <v>188.87446150606115</v>
      </c>
      <c r="K75" s="21">
        <v>1963.6717298578965</v>
      </c>
      <c r="L75" s="21">
        <v>328.89664801150093</v>
      </c>
      <c r="M75" s="19"/>
      <c r="N75" s="21">
        <f t="shared" si="12"/>
        <v>405.79086756997708</v>
      </c>
      <c r="O75" s="21">
        <f t="shared" si="12"/>
        <v>629.69685231451001</v>
      </c>
      <c r="P75" s="30">
        <f t="shared" si="29"/>
        <v>2.5</v>
      </c>
      <c r="Q75" s="21">
        <f t="shared" si="30"/>
        <v>8</v>
      </c>
      <c r="R75" s="21">
        <f t="shared" si="25"/>
        <v>-124.83770470809797</v>
      </c>
      <c r="S75" s="21">
        <f t="shared" si="26"/>
        <v>94.370507866841805</v>
      </c>
      <c r="T75" s="21">
        <f t="shared" si="27"/>
        <v>-28.493724365686859</v>
      </c>
      <c r="U75" s="21">
        <f t="shared" si="31"/>
        <v>106.80068550446779</v>
      </c>
      <c r="V75" s="21">
        <f t="shared" si="28"/>
        <v>366.37163454802277</v>
      </c>
      <c r="W75" s="21">
        <f t="shared" si="32"/>
        <v>129.41965409380805</v>
      </c>
    </row>
    <row r="76" spans="4:23">
      <c r="D76" s="19" t="s">
        <v>281</v>
      </c>
      <c r="E76" s="25">
        <v>2.5</v>
      </c>
      <c r="F76" s="25">
        <v>12.000000000000014</v>
      </c>
      <c r="G76" s="21">
        <v>-783.51319280978157</v>
      </c>
      <c r="H76" s="21">
        <v>94.028549547542298</v>
      </c>
      <c r="I76" s="21">
        <v>-88.603002937004405</v>
      </c>
      <c r="J76" s="21">
        <v>202.63770249595581</v>
      </c>
      <c r="K76" s="21">
        <v>935.02399011602404</v>
      </c>
      <c r="L76" s="21">
        <v>165.19843519513518</v>
      </c>
      <c r="M76" s="19"/>
      <c r="N76" s="21">
        <f t="shared" si="12"/>
        <v>62.907794369238104</v>
      </c>
      <c r="O76" s="21">
        <f t="shared" si="12"/>
        <v>461.86468723863328</v>
      </c>
      <c r="P76" s="30">
        <f t="shared" si="29"/>
        <v>2.5</v>
      </c>
      <c r="Q76" s="21">
        <f t="shared" si="30"/>
        <v>12.000000000000014</v>
      </c>
      <c r="R76" s="21">
        <f t="shared" si="25"/>
        <v>-118.94599452069163</v>
      </c>
      <c r="S76" s="21">
        <f t="shared" si="26"/>
        <v>71.145910496206625</v>
      </c>
      <c r="T76" s="21">
        <f t="shared" si="27"/>
        <v>-6.6912715412430188</v>
      </c>
      <c r="U76" s="21">
        <f t="shared" si="31"/>
        <v>88.690465972488795</v>
      </c>
      <c r="V76" s="21">
        <f t="shared" si="28"/>
        <v>158.66385810578464</v>
      </c>
      <c r="W76" s="21">
        <f t="shared" si="32"/>
        <v>82.642584331587017</v>
      </c>
    </row>
    <row r="77" spans="4:23">
      <c r="D77" s="19" t="s">
        <v>281</v>
      </c>
      <c r="E77" s="25">
        <v>2.5</v>
      </c>
      <c r="F77" s="25">
        <v>16.000000000000014</v>
      </c>
      <c r="G77" s="21">
        <v>79.304326626949972</v>
      </c>
      <c r="H77" s="21">
        <v>93.840753119467394</v>
      </c>
      <c r="I77" s="21">
        <v>121.29810948158237</v>
      </c>
      <c r="J77" s="21">
        <v>235.02001994124558</v>
      </c>
      <c r="K77" s="21">
        <v>789.46218523845425</v>
      </c>
      <c r="L77" s="21">
        <v>236.69356004574195</v>
      </c>
      <c r="M77" s="19"/>
      <c r="N77" s="21">
        <f t="shared" si="12"/>
        <v>990.06462134698654</v>
      </c>
      <c r="O77" s="21">
        <f t="shared" si="12"/>
        <v>565.55433310645492</v>
      </c>
      <c r="P77" s="30">
        <f t="shared" si="29"/>
        <v>2.5</v>
      </c>
      <c r="Q77" s="21">
        <f t="shared" si="30"/>
        <v>16.000000000000014</v>
      </c>
      <c r="R77" s="21">
        <f t="shared" si="25"/>
        <v>132.76083573369988</v>
      </c>
      <c r="S77" s="21">
        <f t="shared" si="26"/>
        <v>83.67797355334983</v>
      </c>
      <c r="T77" s="21">
        <f t="shared" si="27"/>
        <v>139.54444681021744</v>
      </c>
      <c r="U77" s="21">
        <f t="shared" si="31"/>
        <v>106.4838551168678</v>
      </c>
      <c r="V77" s="21">
        <f t="shared" si="28"/>
        <v>247.47864366325055</v>
      </c>
      <c r="W77" s="21">
        <f t="shared" si="32"/>
        <v>106.75419621067115</v>
      </c>
    </row>
  </sheetData>
  <mergeCells count="8">
    <mergeCell ref="G5:H5"/>
    <mergeCell ref="G4:L4"/>
    <mergeCell ref="R5:S5"/>
    <mergeCell ref="T5:U5"/>
    <mergeCell ref="V5:W5"/>
    <mergeCell ref="R4:W4"/>
    <mergeCell ref="I5:J5"/>
    <mergeCell ref="K5:L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Navigation</vt:lpstr>
      <vt:lpstr>Strains</vt:lpstr>
      <vt:lpstr>980011</vt:lpstr>
      <vt:lpstr>Work</vt:lpstr>
      <vt:lpstr>Stresses</vt:lpstr>
      <vt:lpstr>E</vt:lpstr>
      <vt:lpstr>G</vt:lpstr>
      <vt:lpstr>nu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2013-09-24T14:23:25Z</dcterms:created>
  <dcterms:modified xsi:type="dcterms:W3CDTF">2013-10-02T18:10:31Z</dcterms:modified>
</cp:coreProperties>
</file>